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korai\Desktop\outil\"/>
    </mc:Choice>
  </mc:AlternateContent>
  <xr:revisionPtr revIDLastSave="0" documentId="13_ncr:1_{4BC59F27-9769-4F30-BA24-473B9CA4AB70}" xr6:coauthVersionLast="47" xr6:coauthVersionMax="47" xr10:uidLastSave="{00000000-0000-0000-0000-000000000000}"/>
  <bookViews>
    <workbookView xWindow="-108" yWindow="-108" windowWidth="23256" windowHeight="12456" activeTab="2" xr2:uid="{00000000-000D-0000-FFFF-FFFF00000000}"/>
  </bookViews>
  <sheets>
    <sheet name="💉 Calendrier Vaccinal" sheetId="1" r:id="rId1"/>
    <sheet name="🏠 Tableau de Bord" sheetId="2" r:id="rId2"/>
    <sheet name="🚨 Alertes du Jour" sheetId="3" r:id="rId3"/>
    <sheet name="📋 Référence Calendrier ONE" sheetId="4" r:id="rId4"/>
    <sheet name="📬 Contacts Parents" sheetId="5" r:id="rId5"/>
    <sheet name="🏥 Dossiers Médicaux Spéciaux" sheetId="6" r:id="rId6"/>
    <sheet name="💉 Vaccins &amp; Antécédents" sheetId="7" r:id="rId7"/>
    <sheet name="📖 Guide Protocoles Médicaux" sheetId="8" r:id="rId8"/>
    <sheet name="Feuil1"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48" i="3" l="1"/>
  <c r="L248" i="3"/>
  <c r="O248" i="3"/>
  <c r="K249" i="3"/>
  <c r="L249" i="3"/>
  <c r="O249" i="3"/>
  <c r="K250" i="3"/>
  <c r="L250" i="3"/>
  <c r="O250" i="3"/>
  <c r="K251" i="3"/>
  <c r="L251" i="3"/>
  <c r="O251" i="3"/>
  <c r="K252" i="3"/>
  <c r="L252" i="3"/>
  <c r="O252" i="3"/>
  <c r="K253" i="3"/>
  <c r="L253" i="3"/>
  <c r="O253" i="3"/>
  <c r="K254" i="3"/>
  <c r="L254" i="3"/>
  <c r="O254" i="3"/>
  <c r="K255" i="3"/>
  <c r="L255" i="3"/>
  <c r="O255" i="3"/>
  <c r="K256" i="3"/>
  <c r="L256" i="3"/>
  <c r="O256" i="3"/>
  <c r="K257" i="3"/>
  <c r="L257" i="3"/>
  <c r="O257" i="3"/>
  <c r="K258" i="3"/>
  <c r="L258" i="3"/>
  <c r="O258" i="3"/>
  <c r="K259" i="3"/>
  <c r="L259" i="3"/>
  <c r="O259" i="3"/>
  <c r="K260" i="3"/>
  <c r="L260" i="3"/>
  <c r="O260" i="3"/>
  <c r="K261" i="3"/>
  <c r="L261" i="3"/>
  <c r="O261" i="3"/>
  <c r="K262" i="3"/>
  <c r="L262" i="3"/>
  <c r="O262" i="3"/>
  <c r="K263" i="3"/>
  <c r="L263" i="3"/>
  <c r="O263" i="3"/>
  <c r="K264" i="3"/>
  <c r="L264" i="3"/>
  <c r="O264" i="3"/>
  <c r="K265" i="3"/>
  <c r="L265" i="3"/>
  <c r="O265" i="3"/>
  <c r="K266" i="3"/>
  <c r="L266" i="3"/>
  <c r="O266" i="3"/>
  <c r="K267" i="3"/>
  <c r="L267" i="3"/>
  <c r="O267" i="3"/>
  <c r="K268" i="3"/>
  <c r="L268" i="3"/>
  <c r="O268" i="3"/>
  <c r="K269" i="3"/>
  <c r="L269" i="3"/>
  <c r="O269" i="3"/>
  <c r="K270" i="3"/>
  <c r="L270" i="3"/>
  <c r="O270" i="3"/>
  <c r="K271" i="3"/>
  <c r="L271" i="3"/>
  <c r="O271" i="3"/>
  <c r="K272" i="3"/>
  <c r="L272" i="3"/>
  <c r="O272" i="3"/>
  <c r="K273" i="3"/>
  <c r="L273" i="3"/>
  <c r="O273" i="3"/>
  <c r="K274" i="3"/>
  <c r="L274" i="3"/>
  <c r="O274" i="3"/>
  <c r="K275" i="3"/>
  <c r="L275" i="3"/>
  <c r="O275" i="3"/>
  <c r="K276" i="3"/>
  <c r="L276" i="3"/>
  <c r="O276" i="3"/>
  <c r="K277" i="3"/>
  <c r="L277" i="3"/>
  <c r="O277" i="3"/>
  <c r="K278" i="3"/>
  <c r="L278" i="3"/>
  <c r="O278" i="3"/>
  <c r="K279" i="3"/>
  <c r="L279" i="3"/>
  <c r="O279" i="3"/>
  <c r="K280" i="3"/>
  <c r="L280" i="3"/>
  <c r="O280" i="3"/>
  <c r="K281" i="3"/>
  <c r="L281" i="3"/>
  <c r="O281" i="3"/>
  <c r="K282" i="3"/>
  <c r="L282" i="3"/>
  <c r="O282" i="3"/>
  <c r="K283" i="3"/>
  <c r="L283" i="3"/>
  <c r="O283" i="3"/>
  <c r="K284" i="3"/>
  <c r="L284" i="3"/>
  <c r="O284" i="3"/>
  <c r="K285" i="3"/>
  <c r="L285" i="3"/>
  <c r="O285" i="3"/>
  <c r="K286" i="3"/>
  <c r="L286" i="3"/>
  <c r="O286" i="3"/>
  <c r="K287" i="3"/>
  <c r="L287" i="3"/>
  <c r="O287" i="3"/>
  <c r="K288" i="3"/>
  <c r="L288" i="3"/>
  <c r="O288" i="3"/>
  <c r="K289" i="3"/>
  <c r="L289" i="3"/>
  <c r="O289" i="3"/>
  <c r="K290" i="3"/>
  <c r="L290" i="3"/>
  <c r="O290" i="3"/>
  <c r="K291" i="3"/>
  <c r="L291" i="3"/>
  <c r="O291" i="3"/>
  <c r="K292" i="3"/>
  <c r="L292" i="3"/>
  <c r="O292" i="3"/>
  <c r="K293" i="3"/>
  <c r="L293" i="3"/>
  <c r="O293" i="3"/>
  <c r="K294" i="3"/>
  <c r="L294" i="3"/>
  <c r="O294" i="3"/>
  <c r="K295" i="3"/>
  <c r="L295" i="3"/>
  <c r="O295" i="3"/>
  <c r="K296" i="3"/>
  <c r="L296" i="3"/>
  <c r="O296" i="3"/>
  <c r="K297" i="3"/>
  <c r="L297" i="3"/>
  <c r="O297" i="3"/>
  <c r="K298" i="3"/>
  <c r="L298" i="3"/>
  <c r="O298" i="3"/>
  <c r="K299" i="3"/>
  <c r="L299" i="3"/>
  <c r="O299" i="3"/>
  <c r="K300" i="3"/>
  <c r="L300" i="3"/>
  <c r="O300" i="3"/>
  <c r="K301" i="3"/>
  <c r="L301" i="3"/>
  <c r="O301" i="3"/>
  <c r="K302" i="3"/>
  <c r="L302" i="3"/>
  <c r="O302" i="3"/>
  <c r="K303" i="3"/>
  <c r="L303" i="3"/>
  <c r="O303" i="3"/>
  <c r="K304" i="3"/>
  <c r="L304" i="3"/>
  <c r="O304" i="3"/>
  <c r="K305" i="3"/>
  <c r="L305" i="3"/>
  <c r="O305" i="3"/>
  <c r="K306" i="3"/>
  <c r="L306" i="3"/>
  <c r="O306" i="3"/>
  <c r="K307" i="3"/>
  <c r="L307" i="3"/>
  <c r="O307" i="3"/>
  <c r="K308" i="3"/>
  <c r="L308" i="3"/>
  <c r="O308" i="3"/>
  <c r="K309" i="3"/>
  <c r="L309" i="3"/>
  <c r="O309" i="3"/>
  <c r="K310" i="3"/>
  <c r="L310" i="3"/>
  <c r="O310" i="3"/>
  <c r="K311" i="3"/>
  <c r="L311" i="3"/>
  <c r="O311" i="3"/>
  <c r="K312" i="3"/>
  <c r="L312" i="3"/>
  <c r="O312" i="3"/>
  <c r="K313" i="3"/>
  <c r="L313" i="3"/>
  <c r="O313" i="3"/>
  <c r="K314" i="3"/>
  <c r="L314" i="3"/>
  <c r="O314" i="3"/>
  <c r="K315" i="3"/>
  <c r="L315" i="3"/>
  <c r="O315" i="3"/>
  <c r="K316" i="3"/>
  <c r="L316" i="3"/>
  <c r="O316" i="3"/>
  <c r="K317" i="3"/>
  <c r="L317" i="3"/>
  <c r="O317" i="3"/>
  <c r="K318" i="3"/>
  <c r="L318" i="3"/>
  <c r="O318" i="3"/>
  <c r="K319" i="3"/>
  <c r="L319" i="3"/>
  <c r="O319" i="3"/>
  <c r="K320" i="3"/>
  <c r="L320" i="3"/>
  <c r="O320" i="3"/>
  <c r="K321" i="3"/>
  <c r="L321" i="3"/>
  <c r="O321" i="3"/>
  <c r="K322" i="3"/>
  <c r="L322" i="3"/>
  <c r="O322" i="3"/>
  <c r="K323" i="3"/>
  <c r="L323" i="3"/>
  <c r="O323" i="3"/>
  <c r="K324" i="3"/>
  <c r="L324" i="3"/>
  <c r="O324" i="3"/>
  <c r="K325" i="3"/>
  <c r="L325" i="3"/>
  <c r="O325" i="3"/>
  <c r="K326" i="3"/>
  <c r="L326" i="3"/>
  <c r="O326" i="3"/>
  <c r="K327" i="3"/>
  <c r="L327" i="3"/>
  <c r="O327" i="3"/>
  <c r="K328" i="3"/>
  <c r="L328" i="3"/>
  <c r="O328" i="3"/>
  <c r="K329" i="3"/>
  <c r="L329" i="3"/>
  <c r="O329" i="3"/>
  <c r="K330" i="3"/>
  <c r="L330" i="3"/>
  <c r="O330" i="3"/>
  <c r="K331" i="3"/>
  <c r="L331" i="3"/>
  <c r="O331" i="3"/>
  <c r="K332" i="3"/>
  <c r="L332" i="3"/>
  <c r="O332" i="3"/>
  <c r="K333" i="3"/>
  <c r="L333" i="3"/>
  <c r="O333" i="3"/>
  <c r="K334" i="3"/>
  <c r="L334" i="3"/>
  <c r="O334" i="3"/>
  <c r="K335" i="3"/>
  <c r="L335" i="3"/>
  <c r="O335" i="3"/>
  <c r="K336" i="3"/>
  <c r="L336" i="3"/>
  <c r="O336" i="3"/>
  <c r="K337" i="3"/>
  <c r="L337" i="3"/>
  <c r="O337" i="3"/>
  <c r="K338" i="3"/>
  <c r="L338" i="3"/>
  <c r="O338" i="3"/>
  <c r="K339" i="3"/>
  <c r="L339" i="3"/>
  <c r="O339" i="3"/>
  <c r="K340" i="3"/>
  <c r="L340" i="3"/>
  <c r="O340" i="3"/>
  <c r="K341" i="3"/>
  <c r="L341" i="3"/>
  <c r="O341" i="3"/>
  <c r="K342" i="3"/>
  <c r="L342" i="3"/>
  <c r="O342" i="3"/>
  <c r="K343" i="3"/>
  <c r="L343" i="3"/>
  <c r="O343" i="3"/>
  <c r="K344" i="3"/>
  <c r="L344" i="3"/>
  <c r="O344" i="3"/>
  <c r="K345" i="3"/>
  <c r="L345" i="3"/>
  <c r="O345" i="3"/>
  <c r="K346" i="3"/>
  <c r="L346" i="3"/>
  <c r="O346" i="3"/>
  <c r="K347" i="3"/>
  <c r="L347" i="3"/>
  <c r="O347" i="3"/>
  <c r="K348" i="3"/>
  <c r="L348" i="3"/>
  <c r="O348" i="3"/>
  <c r="K349" i="3"/>
  <c r="L349" i="3"/>
  <c r="O349" i="3"/>
  <c r="K350" i="3"/>
  <c r="L350" i="3"/>
  <c r="O350" i="3"/>
  <c r="K351" i="3"/>
  <c r="L351" i="3"/>
  <c r="O351" i="3"/>
  <c r="K352" i="3"/>
  <c r="L352" i="3"/>
  <c r="O352" i="3"/>
  <c r="K353" i="3"/>
  <c r="L353" i="3"/>
  <c r="O353" i="3"/>
  <c r="K354" i="3"/>
  <c r="L354" i="3"/>
  <c r="O354" i="3"/>
  <c r="K355" i="3"/>
  <c r="L355" i="3"/>
  <c r="O355" i="3"/>
  <c r="K356" i="3"/>
  <c r="L356" i="3"/>
  <c r="O356" i="3"/>
  <c r="K357" i="3"/>
  <c r="L357" i="3"/>
  <c r="O357" i="3"/>
  <c r="K358" i="3"/>
  <c r="L358" i="3"/>
  <c r="O358" i="3"/>
  <c r="K359" i="3"/>
  <c r="L359" i="3"/>
  <c r="O359" i="3"/>
  <c r="K60" i="3"/>
  <c r="L60" i="3"/>
  <c r="O60" i="3"/>
  <c r="K61" i="3"/>
  <c r="L61" i="3"/>
  <c r="O61" i="3"/>
  <c r="K62" i="3"/>
  <c r="L62" i="3"/>
  <c r="O62" i="3"/>
  <c r="K63" i="3"/>
  <c r="L63" i="3"/>
  <c r="O63" i="3"/>
  <c r="K64" i="3"/>
  <c r="L64" i="3"/>
  <c r="O64" i="3"/>
  <c r="K65" i="3"/>
  <c r="L65" i="3"/>
  <c r="O65" i="3"/>
  <c r="K66" i="3"/>
  <c r="L66" i="3"/>
  <c r="O66" i="3"/>
  <c r="K67" i="3"/>
  <c r="L67" i="3"/>
  <c r="O67" i="3"/>
  <c r="K68" i="3"/>
  <c r="L68" i="3"/>
  <c r="O68" i="3"/>
  <c r="K69" i="3"/>
  <c r="L69" i="3"/>
  <c r="O69" i="3"/>
  <c r="K70" i="3"/>
  <c r="L70" i="3"/>
  <c r="O70" i="3"/>
  <c r="K71" i="3"/>
  <c r="L71" i="3"/>
  <c r="O71" i="3"/>
  <c r="K72" i="3"/>
  <c r="L72" i="3"/>
  <c r="O72" i="3"/>
  <c r="K73" i="3"/>
  <c r="L73" i="3"/>
  <c r="O73" i="3"/>
  <c r="K74" i="3"/>
  <c r="L74" i="3"/>
  <c r="O74" i="3"/>
  <c r="K75" i="3"/>
  <c r="L75" i="3"/>
  <c r="O75" i="3"/>
  <c r="K76" i="3"/>
  <c r="L76" i="3"/>
  <c r="O76" i="3"/>
  <c r="K77" i="3"/>
  <c r="L77" i="3"/>
  <c r="O77" i="3"/>
  <c r="K78" i="3"/>
  <c r="L78" i="3"/>
  <c r="O78" i="3"/>
  <c r="K79" i="3"/>
  <c r="L79" i="3"/>
  <c r="O79" i="3"/>
  <c r="K80" i="3"/>
  <c r="L80" i="3"/>
  <c r="O80" i="3"/>
  <c r="K81" i="3"/>
  <c r="L81" i="3"/>
  <c r="O81" i="3"/>
  <c r="K82" i="3"/>
  <c r="L82" i="3"/>
  <c r="O82" i="3"/>
  <c r="K83" i="3"/>
  <c r="L83" i="3"/>
  <c r="O83" i="3"/>
  <c r="K84" i="3"/>
  <c r="L84" i="3"/>
  <c r="O84" i="3"/>
  <c r="K85" i="3"/>
  <c r="L85" i="3"/>
  <c r="O85" i="3"/>
  <c r="K86" i="3"/>
  <c r="L86" i="3"/>
  <c r="O86" i="3"/>
  <c r="K87" i="3"/>
  <c r="L87" i="3"/>
  <c r="O87" i="3"/>
  <c r="K88" i="3"/>
  <c r="L88" i="3"/>
  <c r="O88" i="3"/>
  <c r="K89" i="3"/>
  <c r="L89" i="3"/>
  <c r="O89" i="3"/>
  <c r="K90" i="3"/>
  <c r="L90" i="3"/>
  <c r="O90" i="3"/>
  <c r="K91" i="3"/>
  <c r="L91" i="3"/>
  <c r="O91" i="3"/>
  <c r="K92" i="3"/>
  <c r="L92" i="3"/>
  <c r="O92" i="3"/>
  <c r="K93" i="3"/>
  <c r="L93" i="3"/>
  <c r="O93" i="3"/>
  <c r="K94" i="3"/>
  <c r="L94" i="3"/>
  <c r="O94" i="3"/>
  <c r="K95" i="3"/>
  <c r="L95" i="3"/>
  <c r="O95" i="3"/>
  <c r="K96" i="3"/>
  <c r="L96" i="3"/>
  <c r="O96" i="3"/>
  <c r="K97" i="3"/>
  <c r="L97" i="3"/>
  <c r="O97" i="3"/>
  <c r="K98" i="3"/>
  <c r="L98" i="3"/>
  <c r="O98" i="3"/>
  <c r="K99" i="3"/>
  <c r="L99" i="3"/>
  <c r="O99" i="3"/>
  <c r="K100" i="3"/>
  <c r="L100" i="3"/>
  <c r="O100" i="3"/>
  <c r="K101" i="3"/>
  <c r="L101" i="3"/>
  <c r="O101" i="3"/>
  <c r="K102" i="3"/>
  <c r="L102" i="3"/>
  <c r="O102" i="3"/>
  <c r="K103" i="3"/>
  <c r="L103" i="3"/>
  <c r="O103" i="3"/>
  <c r="K104" i="3"/>
  <c r="L104" i="3"/>
  <c r="O104" i="3"/>
  <c r="K105" i="3"/>
  <c r="L105" i="3"/>
  <c r="O105" i="3"/>
  <c r="K106" i="3"/>
  <c r="L106" i="3"/>
  <c r="O106" i="3"/>
  <c r="K107" i="3"/>
  <c r="L107" i="3"/>
  <c r="O107" i="3"/>
  <c r="K108" i="3"/>
  <c r="L108" i="3"/>
  <c r="O108" i="3"/>
  <c r="K109" i="3"/>
  <c r="L109" i="3"/>
  <c r="O109" i="3"/>
  <c r="K110" i="3"/>
  <c r="L110" i="3"/>
  <c r="O110" i="3"/>
  <c r="K111" i="3"/>
  <c r="L111" i="3"/>
  <c r="O111" i="3"/>
  <c r="K112" i="3"/>
  <c r="L112" i="3"/>
  <c r="O112" i="3"/>
  <c r="K113" i="3"/>
  <c r="L113" i="3"/>
  <c r="O113" i="3"/>
  <c r="K114" i="3"/>
  <c r="L114" i="3"/>
  <c r="O114" i="3"/>
  <c r="K115" i="3"/>
  <c r="L115" i="3"/>
  <c r="O115" i="3"/>
  <c r="K116" i="3"/>
  <c r="L116" i="3"/>
  <c r="O116" i="3"/>
  <c r="K117" i="3"/>
  <c r="L117" i="3"/>
  <c r="O117" i="3"/>
  <c r="K118" i="3"/>
  <c r="L118" i="3"/>
  <c r="O118" i="3"/>
  <c r="K119" i="3"/>
  <c r="L119" i="3"/>
  <c r="O119" i="3"/>
  <c r="K120" i="3"/>
  <c r="L120" i="3"/>
  <c r="O120" i="3"/>
  <c r="K121" i="3"/>
  <c r="L121" i="3"/>
  <c r="O121" i="3"/>
  <c r="K122" i="3"/>
  <c r="L122" i="3"/>
  <c r="O122" i="3"/>
  <c r="K123" i="3"/>
  <c r="L123" i="3"/>
  <c r="O123" i="3"/>
  <c r="K124" i="3"/>
  <c r="L124" i="3"/>
  <c r="O124" i="3"/>
  <c r="K125" i="3"/>
  <c r="L125" i="3"/>
  <c r="O125" i="3"/>
  <c r="K126" i="3"/>
  <c r="L126" i="3"/>
  <c r="O126" i="3"/>
  <c r="K127" i="3"/>
  <c r="L127" i="3"/>
  <c r="O127" i="3"/>
  <c r="K128" i="3"/>
  <c r="L128" i="3"/>
  <c r="O128" i="3"/>
  <c r="K129" i="3"/>
  <c r="L129" i="3"/>
  <c r="O129" i="3"/>
  <c r="K130" i="3"/>
  <c r="L130" i="3"/>
  <c r="O130" i="3"/>
  <c r="K131" i="3"/>
  <c r="L131" i="3"/>
  <c r="O131" i="3"/>
  <c r="K132" i="3"/>
  <c r="L132" i="3"/>
  <c r="O132" i="3"/>
  <c r="K133" i="3"/>
  <c r="L133" i="3"/>
  <c r="O133" i="3"/>
  <c r="K134" i="3"/>
  <c r="L134" i="3"/>
  <c r="O134" i="3"/>
  <c r="K135" i="3"/>
  <c r="L135" i="3"/>
  <c r="O135" i="3"/>
  <c r="K136" i="3"/>
  <c r="L136" i="3"/>
  <c r="O136" i="3"/>
  <c r="K137" i="3"/>
  <c r="L137" i="3"/>
  <c r="O137" i="3"/>
  <c r="K138" i="3"/>
  <c r="L138" i="3"/>
  <c r="O138" i="3"/>
  <c r="K139" i="3"/>
  <c r="L139" i="3"/>
  <c r="O139" i="3"/>
  <c r="K140" i="3"/>
  <c r="L140" i="3"/>
  <c r="O140" i="3"/>
  <c r="K141" i="3"/>
  <c r="L141" i="3"/>
  <c r="O141" i="3"/>
  <c r="K142" i="3"/>
  <c r="L142" i="3"/>
  <c r="O142" i="3"/>
  <c r="K143" i="3"/>
  <c r="L143" i="3"/>
  <c r="O143" i="3"/>
  <c r="K144" i="3"/>
  <c r="L144" i="3"/>
  <c r="O144" i="3"/>
  <c r="K145" i="3"/>
  <c r="L145" i="3"/>
  <c r="O145" i="3"/>
  <c r="K146" i="3"/>
  <c r="L146" i="3"/>
  <c r="O146" i="3"/>
  <c r="K147" i="3"/>
  <c r="L147" i="3"/>
  <c r="O147" i="3"/>
  <c r="K148" i="3"/>
  <c r="L148" i="3"/>
  <c r="O148" i="3"/>
  <c r="K149" i="3"/>
  <c r="L149" i="3"/>
  <c r="O149" i="3"/>
  <c r="K150" i="3"/>
  <c r="L150" i="3"/>
  <c r="O150" i="3"/>
  <c r="K151" i="3"/>
  <c r="L151" i="3"/>
  <c r="O151" i="3"/>
  <c r="K152" i="3"/>
  <c r="L152" i="3"/>
  <c r="O152" i="3"/>
  <c r="K153" i="3"/>
  <c r="L153" i="3"/>
  <c r="O153" i="3"/>
  <c r="K154" i="3"/>
  <c r="L154" i="3"/>
  <c r="O154" i="3"/>
  <c r="K155" i="3"/>
  <c r="L155" i="3"/>
  <c r="O155" i="3"/>
  <c r="K156" i="3"/>
  <c r="L156" i="3"/>
  <c r="O156" i="3"/>
  <c r="K157" i="3"/>
  <c r="L157" i="3"/>
  <c r="O157" i="3"/>
  <c r="K158" i="3"/>
  <c r="L158" i="3"/>
  <c r="O158" i="3"/>
  <c r="K159" i="3"/>
  <c r="L159" i="3"/>
  <c r="O159" i="3"/>
  <c r="K160" i="3"/>
  <c r="L160" i="3"/>
  <c r="O160" i="3"/>
  <c r="K161" i="3"/>
  <c r="L161" i="3"/>
  <c r="O161" i="3"/>
  <c r="K162" i="3"/>
  <c r="L162" i="3"/>
  <c r="O162" i="3"/>
  <c r="K163" i="3"/>
  <c r="L163" i="3"/>
  <c r="O163" i="3"/>
  <c r="K164" i="3"/>
  <c r="L164" i="3"/>
  <c r="O164" i="3"/>
  <c r="K165" i="3"/>
  <c r="L165" i="3"/>
  <c r="O165" i="3"/>
  <c r="K166" i="3"/>
  <c r="L166" i="3"/>
  <c r="O166" i="3"/>
  <c r="K167" i="3"/>
  <c r="L167" i="3"/>
  <c r="O167" i="3"/>
  <c r="K168" i="3"/>
  <c r="L168" i="3"/>
  <c r="O168" i="3"/>
  <c r="K169" i="3"/>
  <c r="L169" i="3"/>
  <c r="O169" i="3"/>
  <c r="K170" i="3"/>
  <c r="L170" i="3"/>
  <c r="O170" i="3"/>
  <c r="K171" i="3"/>
  <c r="L171" i="3"/>
  <c r="O171" i="3"/>
  <c r="K172" i="3"/>
  <c r="L172" i="3"/>
  <c r="O172" i="3"/>
  <c r="K173" i="3"/>
  <c r="L173" i="3"/>
  <c r="O173" i="3"/>
  <c r="K174" i="3"/>
  <c r="L174" i="3"/>
  <c r="O174" i="3"/>
  <c r="K175" i="3"/>
  <c r="L175" i="3"/>
  <c r="O175" i="3"/>
  <c r="K176" i="3"/>
  <c r="L176" i="3"/>
  <c r="O176" i="3"/>
  <c r="K177" i="3"/>
  <c r="L177" i="3"/>
  <c r="O177" i="3"/>
  <c r="K178" i="3"/>
  <c r="L178" i="3"/>
  <c r="O178" i="3"/>
  <c r="K179" i="3"/>
  <c r="L179" i="3"/>
  <c r="O179" i="3"/>
  <c r="K180" i="3"/>
  <c r="L180" i="3"/>
  <c r="O180" i="3"/>
  <c r="K181" i="3"/>
  <c r="L181" i="3"/>
  <c r="O181" i="3"/>
  <c r="K182" i="3"/>
  <c r="L182" i="3"/>
  <c r="O182" i="3"/>
  <c r="K183" i="3"/>
  <c r="L183" i="3"/>
  <c r="O183" i="3"/>
  <c r="K184" i="3"/>
  <c r="L184" i="3"/>
  <c r="O184" i="3"/>
  <c r="K185" i="3"/>
  <c r="L185" i="3"/>
  <c r="O185" i="3"/>
  <c r="K186" i="3"/>
  <c r="L186" i="3"/>
  <c r="O186" i="3"/>
  <c r="K187" i="3"/>
  <c r="L187" i="3"/>
  <c r="O187" i="3"/>
  <c r="K188" i="3"/>
  <c r="L188" i="3"/>
  <c r="O188" i="3"/>
  <c r="K189" i="3"/>
  <c r="L189" i="3"/>
  <c r="O189" i="3"/>
  <c r="K190" i="3"/>
  <c r="L190" i="3"/>
  <c r="O190" i="3"/>
  <c r="K191" i="3"/>
  <c r="L191" i="3"/>
  <c r="O191" i="3"/>
  <c r="K192" i="3"/>
  <c r="L192" i="3"/>
  <c r="O192" i="3"/>
  <c r="K193" i="3"/>
  <c r="L193" i="3"/>
  <c r="O193" i="3"/>
  <c r="K194" i="3"/>
  <c r="L194" i="3"/>
  <c r="O194" i="3"/>
  <c r="K195" i="3"/>
  <c r="L195" i="3"/>
  <c r="O195" i="3"/>
  <c r="K196" i="3"/>
  <c r="L196" i="3"/>
  <c r="O196" i="3"/>
  <c r="K197" i="3"/>
  <c r="L197" i="3"/>
  <c r="O197" i="3"/>
  <c r="K198" i="3"/>
  <c r="L198" i="3"/>
  <c r="O198" i="3"/>
  <c r="K199" i="3"/>
  <c r="L199" i="3"/>
  <c r="O199" i="3"/>
  <c r="K200" i="3"/>
  <c r="L200" i="3"/>
  <c r="O200" i="3"/>
  <c r="K201" i="3"/>
  <c r="L201" i="3"/>
  <c r="O201" i="3"/>
  <c r="K202" i="3"/>
  <c r="L202" i="3"/>
  <c r="O202" i="3"/>
  <c r="K203" i="3"/>
  <c r="L203" i="3"/>
  <c r="O203" i="3"/>
  <c r="K204" i="3"/>
  <c r="L204" i="3"/>
  <c r="O204" i="3"/>
  <c r="K205" i="3"/>
  <c r="L205" i="3"/>
  <c r="O205" i="3"/>
  <c r="K206" i="3"/>
  <c r="L206" i="3"/>
  <c r="O206" i="3"/>
  <c r="K207" i="3"/>
  <c r="L207" i="3"/>
  <c r="O207" i="3"/>
  <c r="K208" i="3"/>
  <c r="L208" i="3"/>
  <c r="O208" i="3"/>
  <c r="K209" i="3"/>
  <c r="L209" i="3"/>
  <c r="O209" i="3"/>
  <c r="K210" i="3"/>
  <c r="L210" i="3"/>
  <c r="O210" i="3"/>
  <c r="K211" i="3"/>
  <c r="L211" i="3"/>
  <c r="O211" i="3"/>
  <c r="K212" i="3"/>
  <c r="L212" i="3"/>
  <c r="O212" i="3"/>
  <c r="K213" i="3"/>
  <c r="L213" i="3"/>
  <c r="O213" i="3"/>
  <c r="K214" i="3"/>
  <c r="L214" i="3"/>
  <c r="O214" i="3"/>
  <c r="K215" i="3"/>
  <c r="L215" i="3"/>
  <c r="O215" i="3"/>
  <c r="K216" i="3"/>
  <c r="L216" i="3"/>
  <c r="O216" i="3"/>
  <c r="K217" i="3"/>
  <c r="L217" i="3"/>
  <c r="O217" i="3"/>
  <c r="K218" i="3"/>
  <c r="L218" i="3"/>
  <c r="O218" i="3"/>
  <c r="K219" i="3"/>
  <c r="L219" i="3"/>
  <c r="O219" i="3"/>
  <c r="K220" i="3"/>
  <c r="L220" i="3"/>
  <c r="O220" i="3"/>
  <c r="K221" i="3"/>
  <c r="L221" i="3"/>
  <c r="O221" i="3"/>
  <c r="K222" i="3"/>
  <c r="L222" i="3"/>
  <c r="O222" i="3"/>
  <c r="K223" i="3"/>
  <c r="L223" i="3"/>
  <c r="O223" i="3"/>
  <c r="K224" i="3"/>
  <c r="L224" i="3"/>
  <c r="O224" i="3"/>
  <c r="K225" i="3"/>
  <c r="L225" i="3"/>
  <c r="O225" i="3"/>
  <c r="K226" i="3"/>
  <c r="L226" i="3"/>
  <c r="O226" i="3"/>
  <c r="K227" i="3"/>
  <c r="L227" i="3"/>
  <c r="O227" i="3"/>
  <c r="K228" i="3"/>
  <c r="L228" i="3"/>
  <c r="O228" i="3"/>
  <c r="K229" i="3"/>
  <c r="L229" i="3"/>
  <c r="O229" i="3"/>
  <c r="K230" i="3"/>
  <c r="L230" i="3"/>
  <c r="O230" i="3"/>
  <c r="K231" i="3"/>
  <c r="L231" i="3"/>
  <c r="O231" i="3"/>
  <c r="K232" i="3"/>
  <c r="L232" i="3"/>
  <c r="O232" i="3"/>
  <c r="K233" i="3"/>
  <c r="L233" i="3"/>
  <c r="O233" i="3"/>
  <c r="K234" i="3"/>
  <c r="L234" i="3"/>
  <c r="O234" i="3"/>
  <c r="K235" i="3"/>
  <c r="L235" i="3"/>
  <c r="O235" i="3"/>
  <c r="K236" i="3"/>
  <c r="L236" i="3"/>
  <c r="O236" i="3"/>
  <c r="K237" i="3"/>
  <c r="L237" i="3"/>
  <c r="O237" i="3"/>
  <c r="K238" i="3"/>
  <c r="L238" i="3"/>
  <c r="O238" i="3"/>
  <c r="K239" i="3"/>
  <c r="L239" i="3"/>
  <c r="O239" i="3"/>
  <c r="K240" i="3"/>
  <c r="L240" i="3"/>
  <c r="O240" i="3"/>
  <c r="K241" i="3"/>
  <c r="L241" i="3"/>
  <c r="O241" i="3"/>
  <c r="K242" i="3"/>
  <c r="L242" i="3"/>
  <c r="O242" i="3"/>
  <c r="K243" i="3"/>
  <c r="L243" i="3"/>
  <c r="O243" i="3"/>
  <c r="K244" i="3"/>
  <c r="L244" i="3"/>
  <c r="O244" i="3"/>
  <c r="K245" i="3"/>
  <c r="L245" i="3"/>
  <c r="O245" i="3"/>
  <c r="K246" i="3"/>
  <c r="L246" i="3"/>
  <c r="O246" i="3"/>
  <c r="K247" i="3"/>
  <c r="L247" i="3"/>
  <c r="O247" i="3"/>
  <c r="AP27" i="7"/>
  <c r="AM27" i="7"/>
  <c r="AJ27" i="7"/>
  <c r="AG27" i="7"/>
  <c r="AD27" i="7"/>
  <c r="AA27" i="7"/>
  <c r="X27" i="7"/>
  <c r="U27" i="7"/>
  <c r="R27" i="7"/>
  <c r="O27" i="7"/>
  <c r="L27" i="7"/>
  <c r="I27" i="7"/>
  <c r="F27" i="7"/>
  <c r="AP26" i="7"/>
  <c r="AM26" i="7"/>
  <c r="AJ26" i="7"/>
  <c r="AG26" i="7"/>
  <c r="AD26" i="7"/>
  <c r="AA26" i="7"/>
  <c r="X26" i="7"/>
  <c r="U26" i="7"/>
  <c r="R26" i="7"/>
  <c r="O26" i="7"/>
  <c r="L26" i="7"/>
  <c r="I26" i="7"/>
  <c r="F26" i="7"/>
  <c r="AP25" i="7"/>
  <c r="AM25" i="7"/>
  <c r="AJ25" i="7"/>
  <c r="AG25" i="7"/>
  <c r="AD25" i="7"/>
  <c r="AA25" i="7"/>
  <c r="X25" i="7"/>
  <c r="U25" i="7"/>
  <c r="R25" i="7"/>
  <c r="O25" i="7"/>
  <c r="L25" i="7"/>
  <c r="I25" i="7"/>
  <c r="F25" i="7"/>
  <c r="AP24" i="7"/>
  <c r="AM24" i="7"/>
  <c r="AJ24" i="7"/>
  <c r="AG24" i="7"/>
  <c r="AD24" i="7"/>
  <c r="AA24" i="7"/>
  <c r="X24" i="7"/>
  <c r="U24" i="7"/>
  <c r="R24" i="7"/>
  <c r="O24" i="7"/>
  <c r="L24" i="7"/>
  <c r="I24" i="7"/>
  <c r="F24" i="7"/>
  <c r="AP23" i="7"/>
  <c r="AM23" i="7"/>
  <c r="AJ23" i="7"/>
  <c r="AG23" i="7"/>
  <c r="AD23" i="7"/>
  <c r="AA23" i="7"/>
  <c r="X23" i="7"/>
  <c r="U23" i="7"/>
  <c r="R23" i="7"/>
  <c r="O23" i="7"/>
  <c r="L23" i="7"/>
  <c r="I23" i="7"/>
  <c r="F23" i="7"/>
  <c r="AP22" i="7"/>
  <c r="AM22" i="7"/>
  <c r="AJ22" i="7"/>
  <c r="AG22" i="7"/>
  <c r="AD22" i="7"/>
  <c r="AA22" i="7"/>
  <c r="X22" i="7"/>
  <c r="U22" i="7"/>
  <c r="R22" i="7"/>
  <c r="O22" i="7"/>
  <c r="L22" i="7"/>
  <c r="I22" i="7"/>
  <c r="F22" i="7"/>
  <c r="AP21" i="7"/>
  <c r="AM21" i="7"/>
  <c r="AJ21" i="7"/>
  <c r="AG21" i="7"/>
  <c r="AD21" i="7"/>
  <c r="AA21" i="7"/>
  <c r="X21" i="7"/>
  <c r="U21" i="7"/>
  <c r="R21" i="7"/>
  <c r="O21" i="7"/>
  <c r="L21" i="7"/>
  <c r="I21" i="7"/>
  <c r="F21" i="7"/>
  <c r="AP20" i="7"/>
  <c r="AM20" i="7"/>
  <c r="AJ20" i="7"/>
  <c r="AG20" i="7"/>
  <c r="AD20" i="7"/>
  <c r="AA20" i="7"/>
  <c r="X20" i="7"/>
  <c r="U20" i="7"/>
  <c r="R20" i="7"/>
  <c r="O20" i="7"/>
  <c r="L20" i="7"/>
  <c r="I20" i="7"/>
  <c r="F20" i="7"/>
  <c r="AP19" i="7"/>
  <c r="AM19" i="7"/>
  <c r="AJ19" i="7"/>
  <c r="AG19" i="7"/>
  <c r="AD19" i="7"/>
  <c r="AA19" i="7"/>
  <c r="X19" i="7"/>
  <c r="U19" i="7"/>
  <c r="R19" i="7"/>
  <c r="O19" i="7"/>
  <c r="L19" i="7"/>
  <c r="I19" i="7"/>
  <c r="F19" i="7"/>
  <c r="AP18" i="7"/>
  <c r="AM18" i="7"/>
  <c r="AJ18" i="7"/>
  <c r="AG18" i="7"/>
  <c r="AD18" i="7"/>
  <c r="AA18" i="7"/>
  <c r="X18" i="7"/>
  <c r="U18" i="7"/>
  <c r="R18" i="7"/>
  <c r="O18" i="7"/>
  <c r="L18" i="7"/>
  <c r="I18" i="7"/>
  <c r="F18" i="7"/>
  <c r="AP17" i="7"/>
  <c r="AM17" i="7"/>
  <c r="AJ17" i="7"/>
  <c r="AG17" i="7"/>
  <c r="AD17" i="7"/>
  <c r="AA17" i="7"/>
  <c r="X17" i="7"/>
  <c r="U17" i="7"/>
  <c r="R17" i="7"/>
  <c r="O17" i="7"/>
  <c r="L17" i="7"/>
  <c r="I17" i="7"/>
  <c r="F17" i="7"/>
  <c r="AP16" i="7"/>
  <c r="AM16" i="7"/>
  <c r="AJ16" i="7"/>
  <c r="AG16" i="7"/>
  <c r="AD16" i="7"/>
  <c r="AA16" i="7"/>
  <c r="X16" i="7"/>
  <c r="U16" i="7"/>
  <c r="R16" i="7"/>
  <c r="O16" i="7"/>
  <c r="L16" i="7"/>
  <c r="I16" i="7"/>
  <c r="F16" i="7"/>
  <c r="AP15" i="7"/>
  <c r="AM15" i="7"/>
  <c r="AJ15" i="7"/>
  <c r="AG15" i="7"/>
  <c r="AD15" i="7"/>
  <c r="AA15" i="7"/>
  <c r="X15" i="7"/>
  <c r="U15" i="7"/>
  <c r="R15" i="7"/>
  <c r="O15" i="7"/>
  <c r="L15" i="7"/>
  <c r="I15" i="7"/>
  <c r="F15" i="7"/>
  <c r="AP14" i="7"/>
  <c r="AM14" i="7"/>
  <c r="AJ14" i="7"/>
  <c r="AG14" i="7"/>
  <c r="AD14" i="7"/>
  <c r="AA14" i="7"/>
  <c r="X14" i="7"/>
  <c r="U14" i="7"/>
  <c r="R14" i="7"/>
  <c r="O14" i="7"/>
  <c r="L14" i="7"/>
  <c r="I14" i="7"/>
  <c r="F14" i="7"/>
  <c r="AP13" i="7"/>
  <c r="AM13" i="7"/>
  <c r="AJ13" i="7"/>
  <c r="AG13" i="7"/>
  <c r="AD13" i="7"/>
  <c r="AA13" i="7"/>
  <c r="X13" i="7"/>
  <c r="U13" i="7"/>
  <c r="R13" i="7"/>
  <c r="O13" i="7"/>
  <c r="L13" i="7"/>
  <c r="I13" i="7"/>
  <c r="F13" i="7"/>
  <c r="AP12" i="7"/>
  <c r="AM12" i="7"/>
  <c r="AJ12" i="7"/>
  <c r="AG12" i="7"/>
  <c r="AD12" i="7"/>
  <c r="AA12" i="7"/>
  <c r="X12" i="7"/>
  <c r="U12" i="7"/>
  <c r="R12" i="7"/>
  <c r="O12" i="7"/>
  <c r="L12" i="7"/>
  <c r="I12" i="7"/>
  <c r="F12" i="7"/>
  <c r="AP11" i="7"/>
  <c r="AM11" i="7"/>
  <c r="AJ11" i="7"/>
  <c r="AG11" i="7"/>
  <c r="AD11" i="7"/>
  <c r="AA11" i="7"/>
  <c r="X11" i="7"/>
  <c r="U11" i="7"/>
  <c r="R11" i="7"/>
  <c r="O11" i="7"/>
  <c r="L11" i="7"/>
  <c r="I11" i="7"/>
  <c r="F11" i="7"/>
  <c r="AP10" i="7"/>
  <c r="AM10" i="7"/>
  <c r="AJ10" i="7"/>
  <c r="AG10" i="7"/>
  <c r="AD10" i="7"/>
  <c r="AA10" i="7"/>
  <c r="X10" i="7"/>
  <c r="U10" i="7"/>
  <c r="R10" i="7"/>
  <c r="O10" i="7"/>
  <c r="L10" i="7"/>
  <c r="I10" i="7"/>
  <c r="F10" i="7"/>
  <c r="AP9" i="7"/>
  <c r="AM9" i="7"/>
  <c r="AJ9" i="7"/>
  <c r="AG9" i="7"/>
  <c r="AD9" i="7"/>
  <c r="AA9" i="7"/>
  <c r="X9" i="7"/>
  <c r="U9" i="7"/>
  <c r="R9" i="7"/>
  <c r="O9" i="7"/>
  <c r="L9" i="7"/>
  <c r="I9" i="7"/>
  <c r="F9" i="7"/>
  <c r="AP8" i="7"/>
  <c r="AM8" i="7"/>
  <c r="AJ8" i="7"/>
  <c r="AG8" i="7"/>
  <c r="AD8" i="7"/>
  <c r="AA8" i="7"/>
  <c r="X8" i="7"/>
  <c r="U8" i="7"/>
  <c r="R8" i="7"/>
  <c r="O8" i="7"/>
  <c r="L8" i="7"/>
  <c r="I8" i="7"/>
  <c r="F8" i="7"/>
  <c r="E5" i="3"/>
  <c r="AP36" i="1"/>
  <c r="AR36" i="1" s="1"/>
  <c r="AM36" i="1"/>
  <c r="AO36" i="1" s="1"/>
  <c r="AL36" i="1"/>
  <c r="AG36" i="1"/>
  <c r="AF36" i="1"/>
  <c r="AD36" i="1"/>
  <c r="N358" i="3" s="1"/>
  <c r="AA36" i="1"/>
  <c r="X36" i="1"/>
  <c r="U36" i="1"/>
  <c r="R36" i="1"/>
  <c r="N354" i="3" s="1"/>
  <c r="O36" i="1"/>
  <c r="L36" i="1"/>
  <c r="I36" i="1"/>
  <c r="F36" i="1"/>
  <c r="N350" i="3" s="1"/>
  <c r="AP35" i="1"/>
  <c r="AR35" i="1" s="1"/>
  <c r="AM35" i="1"/>
  <c r="AO35" i="1" s="1"/>
  <c r="AL35" i="1"/>
  <c r="AG35" i="1"/>
  <c r="AD35" i="1"/>
  <c r="AA35" i="1"/>
  <c r="N347" i="3" s="1"/>
  <c r="X35" i="1"/>
  <c r="N346" i="3" s="1"/>
  <c r="W35" i="1"/>
  <c r="U35" i="1"/>
  <c r="N345" i="3" s="1"/>
  <c r="R35" i="1"/>
  <c r="O35" i="1"/>
  <c r="N343" i="3" s="1"/>
  <c r="N35" i="1"/>
  <c r="L35" i="1"/>
  <c r="N342" i="3" s="1"/>
  <c r="I35" i="1"/>
  <c r="N341" i="3" s="1"/>
  <c r="F35" i="1"/>
  <c r="AR34" i="1"/>
  <c r="AP34" i="1"/>
  <c r="AM34" i="1"/>
  <c r="AO34" i="1" s="1"/>
  <c r="AL34" i="1"/>
  <c r="AG34" i="1"/>
  <c r="N339" i="3" s="1"/>
  <c r="AD34" i="1"/>
  <c r="AF34" i="1" s="1"/>
  <c r="AA34" i="1"/>
  <c r="X34" i="1"/>
  <c r="U34" i="1"/>
  <c r="N335" i="3" s="1"/>
  <c r="R34" i="1"/>
  <c r="O34" i="1"/>
  <c r="L34" i="1"/>
  <c r="I34" i="1"/>
  <c r="F34" i="1"/>
  <c r="AP33" i="1"/>
  <c r="AR33" i="1" s="1"/>
  <c r="AM33" i="1"/>
  <c r="AO33" i="1" s="1"/>
  <c r="AL33" i="1"/>
  <c r="AG33" i="1"/>
  <c r="AD33" i="1"/>
  <c r="N328" i="3" s="1"/>
  <c r="AA33" i="1"/>
  <c r="N327" i="3" s="1"/>
  <c r="X33" i="1"/>
  <c r="N326" i="3" s="1"/>
  <c r="U33" i="1"/>
  <c r="R33" i="1"/>
  <c r="N324" i="3" s="1"/>
  <c r="O33" i="1"/>
  <c r="L33" i="1"/>
  <c r="N322" i="3" s="1"/>
  <c r="I33" i="1"/>
  <c r="F33" i="1"/>
  <c r="N320" i="3" s="1"/>
  <c r="AP32" i="1"/>
  <c r="AR32" i="1" s="1"/>
  <c r="AM32" i="1"/>
  <c r="AO32" i="1" s="1"/>
  <c r="AL32" i="1"/>
  <c r="AG32" i="1"/>
  <c r="AD32" i="1"/>
  <c r="AA32" i="1"/>
  <c r="X32" i="1"/>
  <c r="N316" i="3" s="1"/>
  <c r="U32" i="1"/>
  <c r="R32" i="1"/>
  <c r="O32" i="1"/>
  <c r="L32" i="1"/>
  <c r="N312" i="3" s="1"/>
  <c r="I32" i="1"/>
  <c r="F32" i="1"/>
  <c r="AP31" i="1"/>
  <c r="AR31" i="1" s="1"/>
  <c r="AM31" i="1"/>
  <c r="AO31" i="1" s="1"/>
  <c r="AL31" i="1"/>
  <c r="AG31" i="1"/>
  <c r="N309" i="3" s="1"/>
  <c r="AD31" i="1"/>
  <c r="N308" i="3" s="1"/>
  <c r="AA31" i="1"/>
  <c r="X31" i="1"/>
  <c r="Z31" i="1" s="1"/>
  <c r="U31" i="1"/>
  <c r="N305" i="3" s="1"/>
  <c r="R31" i="1"/>
  <c r="N304" i="3" s="1"/>
  <c r="O31" i="1"/>
  <c r="N303" i="3" s="1"/>
  <c r="L31" i="1"/>
  <c r="I31" i="1"/>
  <c r="N301" i="3" s="1"/>
  <c r="F31" i="1"/>
  <c r="N300" i="3" s="1"/>
  <c r="AP30" i="1"/>
  <c r="AR30" i="1" s="1"/>
  <c r="AM30" i="1"/>
  <c r="AO30" i="1" s="1"/>
  <c r="AL30" i="1"/>
  <c r="AG30" i="1"/>
  <c r="AD30" i="1"/>
  <c r="AA30" i="1"/>
  <c r="N297" i="3" s="1"/>
  <c r="X30" i="1"/>
  <c r="U30" i="1"/>
  <c r="R30" i="1"/>
  <c r="O30" i="1"/>
  <c r="N293" i="3" s="1"/>
  <c r="L30" i="1"/>
  <c r="I30" i="1"/>
  <c r="F30" i="1"/>
  <c r="H30" i="1" s="1"/>
  <c r="AP29" i="1"/>
  <c r="AR29" i="1" s="1"/>
  <c r="AM29" i="1"/>
  <c r="AO29" i="1" s="1"/>
  <c r="AL29" i="1"/>
  <c r="AG29" i="1"/>
  <c r="N289" i="3" s="1"/>
  <c r="AD29" i="1"/>
  <c r="N288" i="3" s="1"/>
  <c r="AA29" i="1"/>
  <c r="X29" i="1"/>
  <c r="N286" i="3" s="1"/>
  <c r="U29" i="1"/>
  <c r="N285" i="3" s="1"/>
  <c r="R29" i="1"/>
  <c r="N284" i="3" s="1"/>
  <c r="O29" i="1"/>
  <c r="L29" i="1"/>
  <c r="N282" i="3" s="1"/>
  <c r="I29" i="1"/>
  <c r="F29" i="1"/>
  <c r="N280" i="3" s="1"/>
  <c r="AP28" i="1"/>
  <c r="AR28" i="1" s="1"/>
  <c r="AM28" i="1"/>
  <c r="AO28" i="1" s="1"/>
  <c r="AL28" i="1"/>
  <c r="AG28" i="1"/>
  <c r="AD28" i="1"/>
  <c r="N278" i="3" s="1"/>
  <c r="AA28" i="1"/>
  <c r="X28" i="1"/>
  <c r="U28" i="1"/>
  <c r="R28" i="1"/>
  <c r="T28" i="1" s="1"/>
  <c r="O28" i="1"/>
  <c r="L28" i="1"/>
  <c r="I28" i="1"/>
  <c r="F28" i="1"/>
  <c r="N270" i="3" s="1"/>
  <c r="AP27" i="1"/>
  <c r="AR27" i="1" s="1"/>
  <c r="AM27" i="1"/>
  <c r="AO27" i="1" s="1"/>
  <c r="AL27" i="1"/>
  <c r="AG27" i="1"/>
  <c r="AD27" i="1"/>
  <c r="AA27" i="1"/>
  <c r="N267" i="3" s="1"/>
  <c r="P267" i="3" s="1"/>
  <c r="Q267" i="3" s="1"/>
  <c r="R267" i="3" s="1"/>
  <c r="X27" i="1"/>
  <c r="N266" i="3" s="1"/>
  <c r="U27" i="1"/>
  <c r="N265" i="3" s="1"/>
  <c r="R27" i="1"/>
  <c r="O27" i="1"/>
  <c r="N263" i="3" s="1"/>
  <c r="L27" i="1"/>
  <c r="N262" i="3" s="1"/>
  <c r="I27" i="1"/>
  <c r="N261" i="3" s="1"/>
  <c r="F27" i="1"/>
  <c r="AP26" i="1"/>
  <c r="AR26" i="1" s="1"/>
  <c r="AM26" i="1"/>
  <c r="AO26" i="1" s="1"/>
  <c r="AL26" i="1"/>
  <c r="AG26" i="1"/>
  <c r="N259" i="3" s="1"/>
  <c r="P259" i="3" s="1"/>
  <c r="Q259" i="3" s="1"/>
  <c r="R259" i="3" s="1"/>
  <c r="AD26" i="1"/>
  <c r="AF26" i="1" s="1"/>
  <c r="AA26" i="1"/>
  <c r="X26" i="1"/>
  <c r="U26" i="1"/>
  <c r="N255" i="3" s="1"/>
  <c r="R26" i="1"/>
  <c r="O26" i="1"/>
  <c r="L26" i="1"/>
  <c r="I26" i="1"/>
  <c r="F26" i="1"/>
  <c r="AP25" i="1"/>
  <c r="AR25" i="1" s="1"/>
  <c r="AM25" i="1"/>
  <c r="AO25" i="1" s="1"/>
  <c r="AL25" i="1"/>
  <c r="AG25" i="1"/>
  <c r="AD25" i="1"/>
  <c r="N248" i="3" s="1"/>
  <c r="AA25" i="1"/>
  <c r="N247" i="3" s="1"/>
  <c r="X25" i="1"/>
  <c r="Z25" i="1" s="1"/>
  <c r="U25" i="1"/>
  <c r="W25" i="1" s="1"/>
  <c r="R25" i="1"/>
  <c r="T25" i="1" s="1"/>
  <c r="O25" i="1"/>
  <c r="L25" i="1"/>
  <c r="N25" i="1" s="1"/>
  <c r="I25" i="1"/>
  <c r="K25" i="1" s="1"/>
  <c r="F25" i="1"/>
  <c r="H25" i="1" s="1"/>
  <c r="AP24" i="1"/>
  <c r="AR24" i="1" s="1"/>
  <c r="AM24" i="1"/>
  <c r="AO24" i="1" s="1"/>
  <c r="AL24" i="1"/>
  <c r="AG24" i="1"/>
  <c r="AI24" i="1" s="1"/>
  <c r="AD24" i="1"/>
  <c r="AF24" i="1" s="1"/>
  <c r="AA24" i="1"/>
  <c r="AC24" i="1" s="1"/>
  <c r="X24" i="1"/>
  <c r="N236" i="3" s="1"/>
  <c r="U24" i="1"/>
  <c r="R24" i="1"/>
  <c r="T24" i="1" s="1"/>
  <c r="O24" i="1"/>
  <c r="Q24" i="1" s="1"/>
  <c r="N24" i="1"/>
  <c r="L24" i="1"/>
  <c r="N232" i="3" s="1"/>
  <c r="I24" i="1"/>
  <c r="K24" i="1" s="1"/>
  <c r="F24" i="1"/>
  <c r="H24" i="1" s="1"/>
  <c r="AP23" i="1"/>
  <c r="AR23" i="1" s="1"/>
  <c r="AM23" i="1"/>
  <c r="AO23" i="1" s="1"/>
  <c r="AL23" i="1"/>
  <c r="AI23" i="1"/>
  <c r="AG23" i="1"/>
  <c r="N229" i="3" s="1"/>
  <c r="AD23" i="1"/>
  <c r="AF23" i="1" s="1"/>
  <c r="AA23" i="1"/>
  <c r="X23" i="1"/>
  <c r="Z23" i="1" s="1"/>
  <c r="U23" i="1"/>
  <c r="W23" i="1" s="1"/>
  <c r="R23" i="1"/>
  <c r="N224" i="3" s="1"/>
  <c r="Q23" i="1"/>
  <c r="O23" i="1"/>
  <c r="N223" i="3" s="1"/>
  <c r="L23" i="1"/>
  <c r="N23" i="1" s="1"/>
  <c r="I23" i="1"/>
  <c r="N221" i="3" s="1"/>
  <c r="F23" i="1"/>
  <c r="H23" i="1" s="1"/>
  <c r="AP22" i="1"/>
  <c r="AR22" i="1" s="1"/>
  <c r="AM22" i="1"/>
  <c r="AO22" i="1" s="1"/>
  <c r="AL22" i="1"/>
  <c r="AG22" i="1"/>
  <c r="AI22" i="1" s="1"/>
  <c r="AD22" i="1"/>
  <c r="AF22" i="1" s="1"/>
  <c r="AA22" i="1"/>
  <c r="N217" i="3" s="1"/>
  <c r="X22" i="1"/>
  <c r="Z22" i="1" s="1"/>
  <c r="U22" i="1"/>
  <c r="W22" i="1" s="1"/>
  <c r="R22" i="1"/>
  <c r="T22" i="1" s="1"/>
  <c r="O22" i="1"/>
  <c r="N213" i="3" s="1"/>
  <c r="L22" i="1"/>
  <c r="N22" i="1" s="1"/>
  <c r="I22" i="1"/>
  <c r="K22" i="1" s="1"/>
  <c r="F22" i="1"/>
  <c r="H22" i="1" s="1"/>
  <c r="AP21" i="1"/>
  <c r="AR21" i="1" s="1"/>
  <c r="AM21" i="1"/>
  <c r="AO21" i="1" s="1"/>
  <c r="AL21" i="1"/>
  <c r="AG21" i="1"/>
  <c r="N209" i="3" s="1"/>
  <c r="AD21" i="1"/>
  <c r="N208" i="3" s="1"/>
  <c r="AA21" i="1"/>
  <c r="N207" i="3" s="1"/>
  <c r="X21" i="1"/>
  <c r="Z21" i="1" s="1"/>
  <c r="U21" i="1"/>
  <c r="N205" i="3" s="1"/>
  <c r="R21" i="1"/>
  <c r="N204" i="3" s="1"/>
  <c r="O21" i="1"/>
  <c r="N203" i="3" s="1"/>
  <c r="L21" i="1"/>
  <c r="N21" i="1" s="1"/>
  <c r="I21" i="1"/>
  <c r="N201" i="3" s="1"/>
  <c r="F21" i="1"/>
  <c r="H21" i="1" s="1"/>
  <c r="AP20" i="1"/>
  <c r="AR20" i="1" s="1"/>
  <c r="AM20" i="1"/>
  <c r="AO20" i="1" s="1"/>
  <c r="AL20" i="1"/>
  <c r="AG20" i="1"/>
  <c r="AI20" i="1" s="1"/>
  <c r="AD20" i="1"/>
  <c r="AF20" i="1" s="1"/>
  <c r="AA20" i="1"/>
  <c r="AC20" i="1" s="1"/>
  <c r="X20" i="1"/>
  <c r="Z20" i="1" s="1"/>
  <c r="U20" i="1"/>
  <c r="W20" i="1" s="1"/>
  <c r="R20" i="1"/>
  <c r="T20" i="1" s="1"/>
  <c r="O20" i="1"/>
  <c r="L20" i="1"/>
  <c r="N20" i="1" s="1"/>
  <c r="I20" i="1"/>
  <c r="K20" i="1" s="1"/>
  <c r="F20" i="1"/>
  <c r="H20" i="1" s="1"/>
  <c r="AP19" i="1"/>
  <c r="AR19" i="1" s="1"/>
  <c r="AM19" i="1"/>
  <c r="AO19" i="1" s="1"/>
  <c r="AL19" i="1"/>
  <c r="AG19" i="1"/>
  <c r="AF19" i="1"/>
  <c r="AD19" i="1"/>
  <c r="N188" i="3" s="1"/>
  <c r="AA19" i="1"/>
  <c r="AC19" i="1" s="1"/>
  <c r="X19" i="1"/>
  <c r="N186" i="3" s="1"/>
  <c r="U19" i="1"/>
  <c r="N185" i="3" s="1"/>
  <c r="R19" i="1"/>
  <c r="N184" i="3" s="1"/>
  <c r="O19" i="1"/>
  <c r="N19" i="1"/>
  <c r="L19" i="1"/>
  <c r="N182" i="3" s="1"/>
  <c r="I19" i="1"/>
  <c r="N181" i="3" s="1"/>
  <c r="F19" i="1"/>
  <c r="AP18" i="1"/>
  <c r="AR18" i="1" s="1"/>
  <c r="AM18" i="1"/>
  <c r="AO18" i="1" s="1"/>
  <c r="AL18" i="1"/>
  <c r="AG18" i="1"/>
  <c r="AF18" i="1"/>
  <c r="AD18" i="1"/>
  <c r="N178" i="3" s="1"/>
  <c r="AA18" i="1"/>
  <c r="N177" i="3" s="1"/>
  <c r="X18" i="1"/>
  <c r="N176" i="3" s="1"/>
  <c r="U18" i="1"/>
  <c r="N175" i="3" s="1"/>
  <c r="R18" i="1"/>
  <c r="N174" i="3" s="1"/>
  <c r="O18" i="1"/>
  <c r="N173" i="3" s="1"/>
  <c r="L18" i="1"/>
  <c r="N172" i="3" s="1"/>
  <c r="K18" i="1"/>
  <c r="I18" i="1"/>
  <c r="N171" i="3" s="1"/>
  <c r="H18" i="1"/>
  <c r="F18" i="1"/>
  <c r="N170" i="3" s="1"/>
  <c r="AP17" i="1"/>
  <c r="AR17" i="1" s="1"/>
  <c r="AM17" i="1"/>
  <c r="AO17" i="1" s="1"/>
  <c r="AL17" i="1"/>
  <c r="AG17" i="1"/>
  <c r="AD17" i="1"/>
  <c r="AA17" i="1"/>
  <c r="Z17" i="1"/>
  <c r="X17" i="1"/>
  <c r="N166" i="3" s="1"/>
  <c r="U17" i="1"/>
  <c r="R17" i="1"/>
  <c r="N164" i="3" s="1"/>
  <c r="O17" i="1"/>
  <c r="N17" i="1"/>
  <c r="L17" i="1"/>
  <c r="N162" i="3" s="1"/>
  <c r="I17" i="1"/>
  <c r="N161" i="3" s="1"/>
  <c r="F17" i="1"/>
  <c r="N160" i="3" s="1"/>
  <c r="AP16" i="1"/>
  <c r="AR16" i="1" s="1"/>
  <c r="AM16" i="1"/>
  <c r="AO16" i="1" s="1"/>
  <c r="AL16" i="1"/>
  <c r="AG16" i="1"/>
  <c r="AD16" i="1"/>
  <c r="AA16" i="1"/>
  <c r="X16" i="1"/>
  <c r="U16" i="1"/>
  <c r="N155" i="3" s="1"/>
  <c r="R16" i="1"/>
  <c r="N154" i="3" s="1"/>
  <c r="O16" i="1"/>
  <c r="L16" i="1"/>
  <c r="I16" i="1"/>
  <c r="N151" i="3" s="1"/>
  <c r="F16" i="1"/>
  <c r="N150" i="3" s="1"/>
  <c r="AP15" i="1"/>
  <c r="AR15" i="1" s="1"/>
  <c r="AM15" i="1"/>
  <c r="AO15" i="1" s="1"/>
  <c r="AL15" i="1"/>
  <c r="AI15" i="1"/>
  <c r="AG15" i="1"/>
  <c r="N149" i="3" s="1"/>
  <c r="AD15" i="1"/>
  <c r="N148" i="3" s="1"/>
  <c r="AA15" i="1"/>
  <c r="N147" i="3" s="1"/>
  <c r="X15" i="1"/>
  <c r="N146" i="3" s="1"/>
  <c r="U15" i="1"/>
  <c r="N145" i="3" s="1"/>
  <c r="R15" i="1"/>
  <c r="N144" i="3" s="1"/>
  <c r="Q15" i="1"/>
  <c r="O15" i="1"/>
  <c r="N143" i="3" s="1"/>
  <c r="L15" i="1"/>
  <c r="N142" i="3" s="1"/>
  <c r="K15" i="1"/>
  <c r="I15" i="1"/>
  <c r="N141" i="3" s="1"/>
  <c r="F15" i="1"/>
  <c r="N140" i="3" s="1"/>
  <c r="AP14" i="1"/>
  <c r="AR14" i="1" s="1"/>
  <c r="AM14" i="1"/>
  <c r="AO14" i="1" s="1"/>
  <c r="AL14" i="1"/>
  <c r="AG14" i="1"/>
  <c r="AD14" i="1"/>
  <c r="AA14" i="1"/>
  <c r="X14" i="1"/>
  <c r="U14" i="1"/>
  <c r="R14" i="1"/>
  <c r="O14" i="1"/>
  <c r="L14" i="1"/>
  <c r="I14" i="1"/>
  <c r="F14" i="1"/>
  <c r="AP13" i="1"/>
  <c r="AR13" i="1" s="1"/>
  <c r="AM13" i="1"/>
  <c r="AO13" i="1" s="1"/>
  <c r="AL13" i="1"/>
  <c r="AG13" i="1"/>
  <c r="N129" i="3" s="1"/>
  <c r="AD13" i="1"/>
  <c r="N128" i="3" s="1"/>
  <c r="AA13" i="1"/>
  <c r="X13" i="1"/>
  <c r="N126" i="3" s="1"/>
  <c r="U13" i="1"/>
  <c r="N125" i="3" s="1"/>
  <c r="R13" i="1"/>
  <c r="O13" i="1"/>
  <c r="L13" i="1"/>
  <c r="N122" i="3" s="1"/>
  <c r="I13" i="1"/>
  <c r="N121" i="3" s="1"/>
  <c r="F13" i="1"/>
  <c r="N120" i="3" s="1"/>
  <c r="AP12" i="1"/>
  <c r="AR12" i="1" s="1"/>
  <c r="AM12" i="1"/>
  <c r="AO12" i="1" s="1"/>
  <c r="AL12" i="1"/>
  <c r="AG12" i="1"/>
  <c r="AD12" i="1"/>
  <c r="N118" i="3" s="1"/>
  <c r="AA12" i="1"/>
  <c r="X12" i="1"/>
  <c r="N116" i="3" s="1"/>
  <c r="U12" i="1"/>
  <c r="N115" i="3" s="1"/>
  <c r="R12" i="1"/>
  <c r="N114" i="3" s="1"/>
  <c r="O12" i="1"/>
  <c r="L12" i="1"/>
  <c r="N112" i="3" s="1"/>
  <c r="I12" i="1"/>
  <c r="N111" i="3" s="1"/>
  <c r="F12" i="1"/>
  <c r="N110" i="3" s="1"/>
  <c r="AP11" i="1"/>
  <c r="AR11" i="1" s="1"/>
  <c r="AM11" i="1"/>
  <c r="AO11" i="1" s="1"/>
  <c r="AL11" i="1"/>
  <c r="AG11" i="1"/>
  <c r="AD11" i="1"/>
  <c r="AA11" i="1"/>
  <c r="X11" i="1"/>
  <c r="U11" i="1"/>
  <c r="R11" i="1"/>
  <c r="O11" i="1"/>
  <c r="L11" i="1"/>
  <c r="I11" i="1"/>
  <c r="F11" i="1"/>
  <c r="N100" i="3" s="1"/>
  <c r="AP10" i="1"/>
  <c r="AR10" i="1" s="1"/>
  <c r="AM10" i="1"/>
  <c r="AO10" i="1" s="1"/>
  <c r="AL10" i="1"/>
  <c r="AG10" i="1"/>
  <c r="AD10" i="1"/>
  <c r="AA10" i="1"/>
  <c r="X10" i="1"/>
  <c r="U10" i="1"/>
  <c r="R10" i="1"/>
  <c r="N94" i="3" s="1"/>
  <c r="O10" i="1"/>
  <c r="L10" i="1"/>
  <c r="I10" i="1"/>
  <c r="N91" i="3" s="1"/>
  <c r="F10" i="1"/>
  <c r="N90" i="3" s="1"/>
  <c r="AP9" i="1"/>
  <c r="AR9" i="1" s="1"/>
  <c r="AM9" i="1"/>
  <c r="AO9" i="1" s="1"/>
  <c r="AL9" i="1"/>
  <c r="AG9" i="1"/>
  <c r="AD9" i="1"/>
  <c r="AA9" i="1"/>
  <c r="X9" i="1"/>
  <c r="U9" i="1"/>
  <c r="N85" i="3" s="1"/>
  <c r="R9" i="1"/>
  <c r="O9" i="1"/>
  <c r="L9" i="1"/>
  <c r="N82" i="3" s="1"/>
  <c r="I9" i="1"/>
  <c r="N81" i="3" s="1"/>
  <c r="F9" i="1"/>
  <c r="N80" i="3" s="1"/>
  <c r="AP8" i="1"/>
  <c r="AR8" i="1" s="1"/>
  <c r="AM8" i="1"/>
  <c r="AO8" i="1" s="1"/>
  <c r="AL8" i="1"/>
  <c r="AG8" i="1"/>
  <c r="N79" i="3" s="1"/>
  <c r="AD8" i="1"/>
  <c r="N78" i="3" s="1"/>
  <c r="AA8" i="1"/>
  <c r="X8" i="1"/>
  <c r="N76" i="3" s="1"/>
  <c r="U8" i="1"/>
  <c r="N75" i="3" s="1"/>
  <c r="R8" i="1"/>
  <c r="N74" i="3" s="1"/>
  <c r="O8" i="1"/>
  <c r="L8" i="1"/>
  <c r="N72" i="3" s="1"/>
  <c r="I8" i="1"/>
  <c r="N71" i="3" s="1"/>
  <c r="F8" i="1"/>
  <c r="N70" i="3" s="1"/>
  <c r="AR7" i="1"/>
  <c r="AO7" i="1"/>
  <c r="AL7" i="1"/>
  <c r="N67" i="3"/>
  <c r="U7" i="1"/>
  <c r="R7" i="1"/>
  <c r="O7" i="1"/>
  <c r="N63" i="3" s="1"/>
  <c r="L7" i="1"/>
  <c r="I7" i="1"/>
  <c r="F7" i="1"/>
  <c r="N15" i="1" l="1"/>
  <c r="H31" i="1"/>
  <c r="T23" i="1"/>
  <c r="N194" i="3"/>
  <c r="Q7" i="1"/>
  <c r="H9" i="1"/>
  <c r="K13" i="1"/>
  <c r="H17" i="1"/>
  <c r="AC33" i="1"/>
  <c r="K9" i="1"/>
  <c r="K17" i="1"/>
  <c r="AC18" i="1"/>
  <c r="AC22" i="1"/>
  <c r="T31" i="1"/>
  <c r="N238" i="3"/>
  <c r="P238" i="3" s="1"/>
  <c r="Q238" i="3" s="1"/>
  <c r="R238" i="3" s="1"/>
  <c r="T10" i="1"/>
  <c r="W8" i="1"/>
  <c r="K12" i="1"/>
  <c r="Z12" i="1"/>
  <c r="K16" i="1"/>
  <c r="T18" i="1"/>
  <c r="AF21" i="1"/>
  <c r="K23" i="1"/>
  <c r="Z24" i="1"/>
  <c r="Z27" i="1"/>
  <c r="AF28" i="1"/>
  <c r="P282" i="3"/>
  <c r="Q282" i="3" s="1"/>
  <c r="R282" i="3" s="1"/>
  <c r="N240" i="3"/>
  <c r="P240" i="3" s="1"/>
  <c r="Q240" i="3" s="1"/>
  <c r="R240" i="3" s="1"/>
  <c r="N210" i="3"/>
  <c r="P210" i="3" s="1"/>
  <c r="Q210" i="3" s="1"/>
  <c r="R210" i="3" s="1"/>
  <c r="N196" i="3"/>
  <c r="P196" i="3" s="1"/>
  <c r="Q196" i="3" s="1"/>
  <c r="R196" i="3" s="1"/>
  <c r="H11" i="1"/>
  <c r="H13" i="1"/>
  <c r="Z13" i="1"/>
  <c r="Q30" i="1"/>
  <c r="Q31" i="1"/>
  <c r="AI31" i="1"/>
  <c r="N32" i="1"/>
  <c r="AF33" i="1"/>
  <c r="N242" i="3"/>
  <c r="N226" i="3"/>
  <c r="N212" i="3"/>
  <c r="N198" i="3"/>
  <c r="AC7" i="1"/>
  <c r="K8" i="1"/>
  <c r="Z8" i="1"/>
  <c r="H10" i="1"/>
  <c r="N12" i="1"/>
  <c r="W15" i="1"/>
  <c r="W18" i="1"/>
  <c r="T19" i="1"/>
  <c r="T21" i="1"/>
  <c r="AI21" i="1"/>
  <c r="Q22" i="1"/>
  <c r="AC25" i="1"/>
  <c r="N27" i="1"/>
  <c r="N244" i="3"/>
  <c r="P244" i="3" s="1"/>
  <c r="Q244" i="3" s="1"/>
  <c r="R244" i="3" s="1"/>
  <c r="N228" i="3"/>
  <c r="P228" i="3" s="1"/>
  <c r="Q228" i="3" s="1"/>
  <c r="R228" i="3" s="1"/>
  <c r="N214" i="3"/>
  <c r="P214" i="3" s="1"/>
  <c r="Q214" i="3" s="1"/>
  <c r="R214" i="3" s="1"/>
  <c r="N200" i="3"/>
  <c r="P200" i="3" s="1"/>
  <c r="Q200" i="3" s="1"/>
  <c r="R200" i="3" s="1"/>
  <c r="N246" i="3"/>
  <c r="P246" i="3" s="1"/>
  <c r="Q246" i="3" s="1"/>
  <c r="R246" i="3" s="1"/>
  <c r="N230" i="3"/>
  <c r="N216" i="3"/>
  <c r="N202" i="3"/>
  <c r="P186" i="3"/>
  <c r="Q186" i="3" s="1"/>
  <c r="R186" i="3" s="1"/>
  <c r="P178" i="3"/>
  <c r="Q178" i="3" s="1"/>
  <c r="R178" i="3" s="1"/>
  <c r="P170" i="3"/>
  <c r="Q170" i="3" s="1"/>
  <c r="R170" i="3" s="1"/>
  <c r="P162" i="3"/>
  <c r="Q162" i="3" s="1"/>
  <c r="R162" i="3" s="1"/>
  <c r="P154" i="3"/>
  <c r="Q154" i="3" s="1"/>
  <c r="R154" i="3" s="1"/>
  <c r="P146" i="3"/>
  <c r="Q146" i="3" s="1"/>
  <c r="R146" i="3" s="1"/>
  <c r="P122" i="3"/>
  <c r="Q122" i="3" s="1"/>
  <c r="R122" i="3" s="1"/>
  <c r="P114" i="3"/>
  <c r="Q114" i="3" s="1"/>
  <c r="R114" i="3" s="1"/>
  <c r="P90" i="3"/>
  <c r="Q90" i="3" s="1"/>
  <c r="R90" i="3" s="1"/>
  <c r="P82" i="3"/>
  <c r="Q82" i="3" s="1"/>
  <c r="R82" i="3" s="1"/>
  <c r="P74" i="3"/>
  <c r="Q74" i="3" s="1"/>
  <c r="R74" i="3" s="1"/>
  <c r="N8" i="1"/>
  <c r="AF13" i="1"/>
  <c r="Z15" i="1"/>
  <c r="T16" i="1"/>
  <c r="W19" i="1"/>
  <c r="W21" i="1"/>
  <c r="AF25" i="1"/>
  <c r="W29" i="1"/>
  <c r="H36" i="1"/>
  <c r="N218" i="3"/>
  <c r="P347" i="3"/>
  <c r="Q347" i="3" s="1"/>
  <c r="R347" i="3" s="1"/>
  <c r="N234" i="3"/>
  <c r="P234" i="3" s="1"/>
  <c r="Q234" i="3" s="1"/>
  <c r="R234" i="3" s="1"/>
  <c r="N220" i="3"/>
  <c r="P220" i="3" s="1"/>
  <c r="Q220" i="3" s="1"/>
  <c r="R220" i="3" s="1"/>
  <c r="N190" i="3"/>
  <c r="P190" i="3" s="1"/>
  <c r="Q190" i="3" s="1"/>
  <c r="R190" i="3" s="1"/>
  <c r="AI8" i="1"/>
  <c r="W12" i="1"/>
  <c r="AI13" i="1"/>
  <c r="AC15" i="1"/>
  <c r="H16" i="1"/>
  <c r="T17" i="1"/>
  <c r="Q18" i="1"/>
  <c r="Z19" i="1"/>
  <c r="K21" i="1"/>
  <c r="W27" i="1"/>
  <c r="Z29" i="1"/>
  <c r="AC30" i="1"/>
  <c r="Z32" i="1"/>
  <c r="N192" i="3"/>
  <c r="P192" i="3" s="1"/>
  <c r="Q192" i="3" s="1"/>
  <c r="R192" i="3" s="1"/>
  <c r="N258" i="3"/>
  <c r="P258" i="3" s="1"/>
  <c r="Q258" i="3" s="1"/>
  <c r="R258" i="3" s="1"/>
  <c r="N189" i="3"/>
  <c r="P189" i="3" s="1"/>
  <c r="Q189" i="3" s="1"/>
  <c r="R189" i="3" s="1"/>
  <c r="AI19" i="1"/>
  <c r="N251" i="3"/>
  <c r="P251" i="3" s="1"/>
  <c r="Q251" i="3" s="1"/>
  <c r="R251" i="3" s="1"/>
  <c r="K26" i="1"/>
  <c r="N323" i="3"/>
  <c r="Q33" i="1"/>
  <c r="N117" i="3"/>
  <c r="P117" i="3" s="1"/>
  <c r="Q117" i="3" s="1"/>
  <c r="R117" i="3" s="1"/>
  <c r="AC12" i="1"/>
  <c r="N28" i="1"/>
  <c r="N272" i="3"/>
  <c r="N77" i="3"/>
  <c r="P77" i="3" s="1"/>
  <c r="Q77" i="3" s="1"/>
  <c r="R77" i="3" s="1"/>
  <c r="AC8" i="1"/>
  <c r="N113" i="3"/>
  <c r="Q12" i="1"/>
  <c r="N269" i="3"/>
  <c r="AI27" i="1"/>
  <c r="Q20" i="1"/>
  <c r="N193" i="3"/>
  <c r="P193" i="3" s="1"/>
  <c r="Q193" i="3" s="1"/>
  <c r="R193" i="3" s="1"/>
  <c r="N14" i="1"/>
  <c r="N132" i="3"/>
  <c r="N180" i="3"/>
  <c r="H19" i="1"/>
  <c r="T27" i="1"/>
  <c r="N264" i="3"/>
  <c r="P264" i="3" s="1"/>
  <c r="Q264" i="3" s="1"/>
  <c r="R264" i="3" s="1"/>
  <c r="W32" i="1"/>
  <c r="N315" i="3"/>
  <c r="P315" i="3" s="1"/>
  <c r="Q315" i="3" s="1"/>
  <c r="R315" i="3" s="1"/>
  <c r="N73" i="3"/>
  <c r="P73" i="3" s="1"/>
  <c r="Q73" i="3" s="1"/>
  <c r="R73" i="3" s="1"/>
  <c r="Q8" i="1"/>
  <c r="Q10" i="1"/>
  <c r="N93" i="3"/>
  <c r="P93" i="3" s="1"/>
  <c r="Q93" i="3" s="1"/>
  <c r="R93" i="3" s="1"/>
  <c r="N104" i="3"/>
  <c r="T11" i="1"/>
  <c r="N243" i="3"/>
  <c r="Q25" i="1"/>
  <c r="AC34" i="1"/>
  <c r="N337" i="3"/>
  <c r="P337" i="3" s="1"/>
  <c r="Q337" i="3" s="1"/>
  <c r="R337" i="3" s="1"/>
  <c r="N152" i="3"/>
  <c r="P152" i="3" s="1"/>
  <c r="Q152" i="3" s="1"/>
  <c r="R152" i="3" s="1"/>
  <c r="N16" i="1"/>
  <c r="T7" i="1"/>
  <c r="N64" i="3"/>
  <c r="N124" i="3"/>
  <c r="T13" i="1"/>
  <c r="W24" i="1"/>
  <c r="N235" i="3"/>
  <c r="P235" i="3" s="1"/>
  <c r="Q235" i="3" s="1"/>
  <c r="R235" i="3" s="1"/>
  <c r="N307" i="3"/>
  <c r="P307" i="3" s="1"/>
  <c r="Q307" i="3" s="1"/>
  <c r="R307" i="3" s="1"/>
  <c r="AC31" i="1"/>
  <c r="N36" i="1"/>
  <c r="N352" i="3"/>
  <c r="T35" i="1"/>
  <c r="N344" i="3"/>
  <c r="AC16" i="1"/>
  <c r="N157" i="3"/>
  <c r="P157" i="3" s="1"/>
  <c r="Q157" i="3" s="1"/>
  <c r="R157" i="3" s="1"/>
  <c r="W17" i="1"/>
  <c r="N165" i="3"/>
  <c r="P165" i="3" s="1"/>
  <c r="Q165" i="3" s="1"/>
  <c r="R165" i="3" s="1"/>
  <c r="N281" i="3"/>
  <c r="K29" i="1"/>
  <c r="N31" i="1"/>
  <c r="N302" i="3"/>
  <c r="P302" i="3" s="1"/>
  <c r="Q302" i="3" s="1"/>
  <c r="R302" i="3" s="1"/>
  <c r="N331" i="3"/>
  <c r="P331" i="3" s="1"/>
  <c r="Q331" i="3" s="1"/>
  <c r="R331" i="3" s="1"/>
  <c r="K34" i="1"/>
  <c r="N349" i="3"/>
  <c r="AI35" i="1"/>
  <c r="N222" i="3"/>
  <c r="N206" i="3"/>
  <c r="P206" i="3" s="1"/>
  <c r="Q206" i="3" s="1"/>
  <c r="R206" i="3" s="1"/>
  <c r="N84" i="3"/>
  <c r="P84" i="3" s="1"/>
  <c r="Q84" i="3" s="1"/>
  <c r="R84" i="3" s="1"/>
  <c r="T9" i="1"/>
  <c r="N227" i="3"/>
  <c r="AC23" i="1"/>
  <c r="AC26" i="1"/>
  <c r="N257" i="3"/>
  <c r="Q9" i="1"/>
  <c r="N83" i="3"/>
  <c r="P83" i="3" s="1"/>
  <c r="Q83" i="3" s="1"/>
  <c r="R83" i="3" s="1"/>
  <c r="AI9" i="1"/>
  <c r="N89" i="3"/>
  <c r="P89" i="3" s="1"/>
  <c r="Q89" i="3" s="1"/>
  <c r="R89" i="3" s="1"/>
  <c r="N10" i="1"/>
  <c r="N92" i="3"/>
  <c r="AI10" i="1"/>
  <c r="N99" i="3"/>
  <c r="Q11" i="1"/>
  <c r="N103" i="3"/>
  <c r="P103" i="3" s="1"/>
  <c r="Q103" i="3" s="1"/>
  <c r="R103" i="3" s="1"/>
  <c r="Q13" i="1"/>
  <c r="N123" i="3"/>
  <c r="P123" i="3" s="1"/>
  <c r="Q123" i="3" s="1"/>
  <c r="R123" i="3" s="1"/>
  <c r="K14" i="1"/>
  <c r="N131" i="3"/>
  <c r="AI14" i="1"/>
  <c r="N139" i="3"/>
  <c r="Z16" i="1"/>
  <c r="N156" i="3"/>
  <c r="P156" i="3" s="1"/>
  <c r="Q156" i="3" s="1"/>
  <c r="R156" i="3" s="1"/>
  <c r="H26" i="1"/>
  <c r="N250" i="3"/>
  <c r="P250" i="3" s="1"/>
  <c r="Q250" i="3" s="1"/>
  <c r="R250" i="3" s="1"/>
  <c r="Z26" i="1"/>
  <c r="N256" i="3"/>
  <c r="Q27" i="1"/>
  <c r="AF27" i="1"/>
  <c r="N268" i="3"/>
  <c r="K28" i="1"/>
  <c r="N271" i="3"/>
  <c r="P271" i="3" s="1"/>
  <c r="Q271" i="3" s="1"/>
  <c r="R271" i="3" s="1"/>
  <c r="H29" i="1"/>
  <c r="AI29" i="1"/>
  <c r="AI30" i="1"/>
  <c r="N299" i="3"/>
  <c r="K31" i="1"/>
  <c r="T32" i="1"/>
  <c r="N314" i="3"/>
  <c r="P314" i="3" s="1"/>
  <c r="Q314" i="3" s="1"/>
  <c r="R314" i="3" s="1"/>
  <c r="N33" i="1"/>
  <c r="H34" i="1"/>
  <c r="N330" i="3"/>
  <c r="Z34" i="1"/>
  <c r="N336" i="3"/>
  <c r="Q35" i="1"/>
  <c r="AF35" i="1"/>
  <c r="N348" i="3"/>
  <c r="P348" i="3" s="1"/>
  <c r="Q348" i="3" s="1"/>
  <c r="R348" i="3" s="1"/>
  <c r="K36" i="1"/>
  <c r="N351" i="3"/>
  <c r="P351" i="3" s="1"/>
  <c r="Q351" i="3" s="1"/>
  <c r="R351" i="3" s="1"/>
  <c r="P181" i="3"/>
  <c r="Q181" i="3" s="1"/>
  <c r="R181" i="3" s="1"/>
  <c r="P173" i="3"/>
  <c r="Q173" i="3" s="1"/>
  <c r="R173" i="3" s="1"/>
  <c r="P149" i="3"/>
  <c r="Q149" i="3" s="1"/>
  <c r="R149" i="3" s="1"/>
  <c r="P141" i="3"/>
  <c r="Q141" i="3" s="1"/>
  <c r="R141" i="3" s="1"/>
  <c r="P125" i="3"/>
  <c r="Q125" i="3" s="1"/>
  <c r="R125" i="3" s="1"/>
  <c r="P85" i="3"/>
  <c r="Q85" i="3" s="1"/>
  <c r="R85" i="3" s="1"/>
  <c r="P345" i="3"/>
  <c r="Q345" i="3" s="1"/>
  <c r="R345" i="3" s="1"/>
  <c r="N274" i="3"/>
  <c r="P274" i="3" s="1"/>
  <c r="Q274" i="3" s="1"/>
  <c r="R274" i="3" s="1"/>
  <c r="P266" i="3"/>
  <c r="Q266" i="3" s="1"/>
  <c r="R266" i="3" s="1"/>
  <c r="W7" i="1"/>
  <c r="N65" i="3"/>
  <c r="P65" i="3" s="1"/>
  <c r="Q65" i="3" s="1"/>
  <c r="R65" i="3" s="1"/>
  <c r="Q14" i="1"/>
  <c r="N133" i="3"/>
  <c r="P133" i="3" s="1"/>
  <c r="Q133" i="3" s="1"/>
  <c r="R133" i="3" s="1"/>
  <c r="AF16" i="1"/>
  <c r="N158" i="3"/>
  <c r="P158" i="3" s="1"/>
  <c r="Q158" i="3" s="1"/>
  <c r="R158" i="3" s="1"/>
  <c r="H27" i="1"/>
  <c r="N260" i="3"/>
  <c r="P260" i="3" s="1"/>
  <c r="Q260" i="3" s="1"/>
  <c r="R260" i="3" s="1"/>
  <c r="Q28" i="1"/>
  <c r="N273" i="3"/>
  <c r="P273" i="3" s="1"/>
  <c r="Q273" i="3" s="1"/>
  <c r="R273" i="3" s="1"/>
  <c r="AI28" i="1"/>
  <c r="N279" i="3"/>
  <c r="P279" i="3" s="1"/>
  <c r="Q279" i="3" s="1"/>
  <c r="R279" i="3" s="1"/>
  <c r="T30" i="1"/>
  <c r="N294" i="3"/>
  <c r="P294" i="3" s="1"/>
  <c r="Q294" i="3" s="1"/>
  <c r="R294" i="3" s="1"/>
  <c r="H35" i="1"/>
  <c r="N340" i="3"/>
  <c r="P340" i="3" s="1"/>
  <c r="Q340" i="3" s="1"/>
  <c r="R340" i="3" s="1"/>
  <c r="Q36" i="1"/>
  <c r="N353" i="3"/>
  <c r="P353" i="3" s="1"/>
  <c r="Q353" i="3" s="1"/>
  <c r="R353" i="3" s="1"/>
  <c r="AI36" i="1"/>
  <c r="N359" i="3"/>
  <c r="P188" i="3"/>
  <c r="Q188" i="3" s="1"/>
  <c r="R188" i="3" s="1"/>
  <c r="P175" i="3"/>
  <c r="Q175" i="3" s="1"/>
  <c r="R175" i="3" s="1"/>
  <c r="P151" i="3"/>
  <c r="Q151" i="3" s="1"/>
  <c r="R151" i="3" s="1"/>
  <c r="P143" i="3"/>
  <c r="Q143" i="3" s="1"/>
  <c r="R143" i="3" s="1"/>
  <c r="P111" i="3"/>
  <c r="Q111" i="3" s="1"/>
  <c r="R111" i="3" s="1"/>
  <c r="P79" i="3"/>
  <c r="Q79" i="3" s="1"/>
  <c r="R79" i="3" s="1"/>
  <c r="P71" i="3"/>
  <c r="Q71" i="3" s="1"/>
  <c r="R71" i="3" s="1"/>
  <c r="P63" i="3"/>
  <c r="Q63" i="3" s="1"/>
  <c r="R63" i="3" s="1"/>
  <c r="P339" i="3"/>
  <c r="Q339" i="3" s="1"/>
  <c r="R339" i="3" s="1"/>
  <c r="Z7" i="1"/>
  <c r="N66" i="3"/>
  <c r="P66" i="3" s="1"/>
  <c r="Q66" i="3" s="1"/>
  <c r="R66" i="3" s="1"/>
  <c r="W11" i="1"/>
  <c r="N105" i="3"/>
  <c r="P105" i="3" s="1"/>
  <c r="Q105" i="3" s="1"/>
  <c r="R105" i="3" s="1"/>
  <c r="T14" i="1"/>
  <c r="N134" i="3"/>
  <c r="P134" i="3" s="1"/>
  <c r="Q134" i="3" s="1"/>
  <c r="R134" i="3" s="1"/>
  <c r="Q16" i="1"/>
  <c r="N153" i="3"/>
  <c r="P153" i="3" s="1"/>
  <c r="Q153" i="3" s="1"/>
  <c r="R153" i="3" s="1"/>
  <c r="AI16" i="1"/>
  <c r="N159" i="3"/>
  <c r="P159" i="3" s="1"/>
  <c r="Q159" i="3" s="1"/>
  <c r="R159" i="3" s="1"/>
  <c r="N26" i="1"/>
  <c r="N252" i="3"/>
  <c r="W30" i="1"/>
  <c r="N295" i="3"/>
  <c r="P295" i="3" s="1"/>
  <c r="Q295" i="3" s="1"/>
  <c r="R295" i="3" s="1"/>
  <c r="H32" i="1"/>
  <c r="N310" i="3"/>
  <c r="N34" i="1"/>
  <c r="N332" i="3"/>
  <c r="P332" i="3" s="1"/>
  <c r="Q332" i="3" s="1"/>
  <c r="R332" i="3" s="1"/>
  <c r="P242" i="3"/>
  <c r="Q242" i="3" s="1"/>
  <c r="R242" i="3" s="1"/>
  <c r="P236" i="3"/>
  <c r="Q236" i="3" s="1"/>
  <c r="R236" i="3" s="1"/>
  <c r="P232" i="3"/>
  <c r="Q232" i="3" s="1"/>
  <c r="R232" i="3" s="1"/>
  <c r="P230" i="3"/>
  <c r="Q230" i="3" s="1"/>
  <c r="R230" i="3" s="1"/>
  <c r="P226" i="3"/>
  <c r="Q226" i="3" s="1"/>
  <c r="R226" i="3" s="1"/>
  <c r="P224" i="3"/>
  <c r="Q224" i="3" s="1"/>
  <c r="R224" i="3" s="1"/>
  <c r="P222" i="3"/>
  <c r="Q222" i="3" s="1"/>
  <c r="R222" i="3" s="1"/>
  <c r="P218" i="3"/>
  <c r="Q218" i="3" s="1"/>
  <c r="R218" i="3" s="1"/>
  <c r="P216" i="3"/>
  <c r="Q216" i="3" s="1"/>
  <c r="R216" i="3" s="1"/>
  <c r="P212" i="3"/>
  <c r="Q212" i="3" s="1"/>
  <c r="R212" i="3" s="1"/>
  <c r="P208" i="3"/>
  <c r="Q208" i="3" s="1"/>
  <c r="R208" i="3" s="1"/>
  <c r="P204" i="3"/>
  <c r="Q204" i="3" s="1"/>
  <c r="R204" i="3" s="1"/>
  <c r="P202" i="3"/>
  <c r="Q202" i="3" s="1"/>
  <c r="R202" i="3" s="1"/>
  <c r="P198" i="3"/>
  <c r="Q198" i="3" s="1"/>
  <c r="R198" i="3" s="1"/>
  <c r="P194" i="3"/>
  <c r="Q194" i="3" s="1"/>
  <c r="R194" i="3" s="1"/>
  <c r="P180" i="3"/>
  <c r="Q180" i="3" s="1"/>
  <c r="R180" i="3" s="1"/>
  <c r="P172" i="3"/>
  <c r="Q172" i="3" s="1"/>
  <c r="R172" i="3" s="1"/>
  <c r="P164" i="3"/>
  <c r="Q164" i="3" s="1"/>
  <c r="R164" i="3" s="1"/>
  <c r="P148" i="3"/>
  <c r="Q148" i="3" s="1"/>
  <c r="R148" i="3" s="1"/>
  <c r="P140" i="3"/>
  <c r="Q140" i="3" s="1"/>
  <c r="R140" i="3" s="1"/>
  <c r="P132" i="3"/>
  <c r="Q132" i="3" s="1"/>
  <c r="R132" i="3" s="1"/>
  <c r="P124" i="3"/>
  <c r="Q124" i="3" s="1"/>
  <c r="R124" i="3" s="1"/>
  <c r="P116" i="3"/>
  <c r="Q116" i="3" s="1"/>
  <c r="R116" i="3" s="1"/>
  <c r="P100" i="3"/>
  <c r="Q100" i="3" s="1"/>
  <c r="R100" i="3" s="1"/>
  <c r="P92" i="3"/>
  <c r="Q92" i="3" s="1"/>
  <c r="R92" i="3" s="1"/>
  <c r="P76" i="3"/>
  <c r="Q76" i="3" s="1"/>
  <c r="R76" i="3" s="1"/>
  <c r="P323" i="3"/>
  <c r="Q323" i="3" s="1"/>
  <c r="R323" i="3" s="1"/>
  <c r="P263" i="3"/>
  <c r="Q263" i="3" s="1"/>
  <c r="R263" i="3" s="1"/>
  <c r="H7" i="1"/>
  <c r="N60" i="3"/>
  <c r="H8" i="1"/>
  <c r="T8" i="1"/>
  <c r="AF8" i="1"/>
  <c r="W9" i="1"/>
  <c r="W10" i="1"/>
  <c r="N95" i="3"/>
  <c r="P95" i="3" s="1"/>
  <c r="Q95" i="3" s="1"/>
  <c r="R95" i="3" s="1"/>
  <c r="Z11" i="1"/>
  <c r="N106" i="3"/>
  <c r="P106" i="3" s="1"/>
  <c r="Q106" i="3" s="1"/>
  <c r="R106" i="3" s="1"/>
  <c r="H12" i="1"/>
  <c r="T12" i="1"/>
  <c r="AF12" i="1"/>
  <c r="W13" i="1"/>
  <c r="W14" i="1"/>
  <c r="N135" i="3"/>
  <c r="P135" i="3" s="1"/>
  <c r="Q135" i="3" s="1"/>
  <c r="R135" i="3" s="1"/>
  <c r="AC17" i="1"/>
  <c r="N167" i="3"/>
  <c r="P167" i="3" s="1"/>
  <c r="Q167" i="3" s="1"/>
  <c r="R167" i="3" s="1"/>
  <c r="AI18" i="1"/>
  <c r="N179" i="3"/>
  <c r="K19" i="1"/>
  <c r="Q21" i="1"/>
  <c r="AC21" i="1"/>
  <c r="AI25" i="1"/>
  <c r="N249" i="3"/>
  <c r="P249" i="3" s="1"/>
  <c r="Q249" i="3" s="1"/>
  <c r="R249" i="3" s="1"/>
  <c r="Q26" i="1"/>
  <c r="N253" i="3"/>
  <c r="P253" i="3" s="1"/>
  <c r="Q253" i="3" s="1"/>
  <c r="R253" i="3" s="1"/>
  <c r="AI26" i="1"/>
  <c r="K27" i="1"/>
  <c r="N29" i="1"/>
  <c r="AC29" i="1"/>
  <c r="N287" i="3"/>
  <c r="P287" i="3" s="1"/>
  <c r="Q287" i="3" s="1"/>
  <c r="R287" i="3" s="1"/>
  <c r="Z30" i="1"/>
  <c r="N296" i="3"/>
  <c r="AF31" i="1"/>
  <c r="K32" i="1"/>
  <c r="N311" i="3"/>
  <c r="P311" i="3" s="1"/>
  <c r="Q311" i="3" s="1"/>
  <c r="R311" i="3" s="1"/>
  <c r="AC32" i="1"/>
  <c r="N317" i="3"/>
  <c r="P317" i="3" s="1"/>
  <c r="Q317" i="3" s="1"/>
  <c r="R317" i="3" s="1"/>
  <c r="T33" i="1"/>
  <c r="AI33" i="1"/>
  <c r="N329" i="3"/>
  <c r="Q34" i="1"/>
  <c r="N333" i="3"/>
  <c r="AI34" i="1"/>
  <c r="K35" i="1"/>
  <c r="T36" i="1"/>
  <c r="N187" i="3"/>
  <c r="P187" i="3" s="1"/>
  <c r="Q187" i="3" s="1"/>
  <c r="R187" i="3" s="1"/>
  <c r="P185" i="3"/>
  <c r="Q185" i="3" s="1"/>
  <c r="R185" i="3" s="1"/>
  <c r="P177" i="3"/>
  <c r="Q177" i="3" s="1"/>
  <c r="R177" i="3" s="1"/>
  <c r="P161" i="3"/>
  <c r="Q161" i="3" s="1"/>
  <c r="R161" i="3" s="1"/>
  <c r="P145" i="3"/>
  <c r="Q145" i="3" s="1"/>
  <c r="R145" i="3" s="1"/>
  <c r="P129" i="3"/>
  <c r="Q129" i="3" s="1"/>
  <c r="R129" i="3" s="1"/>
  <c r="P121" i="3"/>
  <c r="Q121" i="3" s="1"/>
  <c r="R121" i="3" s="1"/>
  <c r="P113" i="3"/>
  <c r="Q113" i="3" s="1"/>
  <c r="R113" i="3" s="1"/>
  <c r="P81" i="3"/>
  <c r="Q81" i="3" s="1"/>
  <c r="R81" i="3" s="1"/>
  <c r="P349" i="3"/>
  <c r="Q349" i="3" s="1"/>
  <c r="R349" i="3" s="1"/>
  <c r="N338" i="3"/>
  <c r="P338" i="3" s="1"/>
  <c r="Q338" i="3" s="1"/>
  <c r="R338" i="3" s="1"/>
  <c r="K7" i="1"/>
  <c r="N61" i="3"/>
  <c r="P61" i="3" s="1"/>
  <c r="Q61" i="3" s="1"/>
  <c r="R61" i="3" s="1"/>
  <c r="Z9" i="1"/>
  <c r="N86" i="3"/>
  <c r="P86" i="3" s="1"/>
  <c r="Q86" i="3" s="1"/>
  <c r="R86" i="3" s="1"/>
  <c r="Z10" i="1"/>
  <c r="N96" i="3"/>
  <c r="P96" i="3" s="1"/>
  <c r="Q96" i="3" s="1"/>
  <c r="R96" i="3" s="1"/>
  <c r="AC11" i="1"/>
  <c r="N107" i="3"/>
  <c r="P107" i="3" s="1"/>
  <c r="Q107" i="3" s="1"/>
  <c r="R107" i="3" s="1"/>
  <c r="AI12" i="1"/>
  <c r="N119" i="3"/>
  <c r="P119" i="3" s="1"/>
  <c r="Q119" i="3" s="1"/>
  <c r="R119" i="3" s="1"/>
  <c r="Z14" i="1"/>
  <c r="N136" i="3"/>
  <c r="P136" i="3" s="1"/>
  <c r="Q136" i="3" s="1"/>
  <c r="R136" i="3" s="1"/>
  <c r="AF17" i="1"/>
  <c r="N168" i="3"/>
  <c r="P168" i="3" s="1"/>
  <c r="Q168" i="3" s="1"/>
  <c r="R168" i="3" s="1"/>
  <c r="T26" i="1"/>
  <c r="N254" i="3"/>
  <c r="P254" i="3" s="1"/>
  <c r="Q254" i="3" s="1"/>
  <c r="R254" i="3" s="1"/>
  <c r="W28" i="1"/>
  <c r="N275" i="3"/>
  <c r="P275" i="3" s="1"/>
  <c r="Q275" i="3" s="1"/>
  <c r="R275" i="3" s="1"/>
  <c r="Q29" i="1"/>
  <c r="N283" i="3"/>
  <c r="P283" i="3" s="1"/>
  <c r="Q283" i="3" s="1"/>
  <c r="R283" i="3" s="1"/>
  <c r="AF32" i="1"/>
  <c r="N318" i="3"/>
  <c r="P318" i="3" s="1"/>
  <c r="Q318" i="3" s="1"/>
  <c r="R318" i="3" s="1"/>
  <c r="H33" i="1"/>
  <c r="W33" i="1"/>
  <c r="N325" i="3"/>
  <c r="P325" i="3" s="1"/>
  <c r="Q325" i="3" s="1"/>
  <c r="R325" i="3" s="1"/>
  <c r="T34" i="1"/>
  <c r="N334" i="3"/>
  <c r="P334" i="3" s="1"/>
  <c r="Q334" i="3" s="1"/>
  <c r="R334" i="3" s="1"/>
  <c r="Z35" i="1"/>
  <c r="W36" i="1"/>
  <c r="N355" i="3"/>
  <c r="P355" i="3" s="1"/>
  <c r="Q355" i="3" s="1"/>
  <c r="R355" i="3" s="1"/>
  <c r="N245" i="3"/>
  <c r="P245" i="3" s="1"/>
  <c r="Q245" i="3" s="1"/>
  <c r="R245" i="3" s="1"/>
  <c r="N241" i="3"/>
  <c r="P241" i="3" s="1"/>
  <c r="Q241" i="3" s="1"/>
  <c r="R241" i="3" s="1"/>
  <c r="N239" i="3"/>
  <c r="P239" i="3" s="1"/>
  <c r="Q239" i="3" s="1"/>
  <c r="R239" i="3" s="1"/>
  <c r="N237" i="3"/>
  <c r="P237" i="3" s="1"/>
  <c r="Q237" i="3" s="1"/>
  <c r="R237" i="3" s="1"/>
  <c r="N233" i="3"/>
  <c r="N231" i="3"/>
  <c r="P231" i="3" s="1"/>
  <c r="Q231" i="3" s="1"/>
  <c r="R231" i="3" s="1"/>
  <c r="N225" i="3"/>
  <c r="N219" i="3"/>
  <c r="P219" i="3" s="1"/>
  <c r="Q219" i="3" s="1"/>
  <c r="R219" i="3" s="1"/>
  <c r="N215" i="3"/>
  <c r="P215" i="3" s="1"/>
  <c r="Q215" i="3" s="1"/>
  <c r="R215" i="3" s="1"/>
  <c r="N211" i="3"/>
  <c r="P211" i="3" s="1"/>
  <c r="Q211" i="3" s="1"/>
  <c r="R211" i="3" s="1"/>
  <c r="N199" i="3"/>
  <c r="P199" i="3" s="1"/>
  <c r="Q199" i="3" s="1"/>
  <c r="R199" i="3" s="1"/>
  <c r="N197" i="3"/>
  <c r="P197" i="3" s="1"/>
  <c r="Q197" i="3" s="1"/>
  <c r="R197" i="3" s="1"/>
  <c r="N195" i="3"/>
  <c r="P195" i="3" s="1"/>
  <c r="Q195" i="3" s="1"/>
  <c r="R195" i="3" s="1"/>
  <c r="N191" i="3"/>
  <c r="P191" i="3" s="1"/>
  <c r="Q191" i="3" s="1"/>
  <c r="R191" i="3" s="1"/>
  <c r="P182" i="3"/>
  <c r="Q182" i="3" s="1"/>
  <c r="R182" i="3" s="1"/>
  <c r="P174" i="3"/>
  <c r="Q174" i="3" s="1"/>
  <c r="R174" i="3" s="1"/>
  <c r="P166" i="3"/>
  <c r="Q166" i="3" s="1"/>
  <c r="R166" i="3" s="1"/>
  <c r="P150" i="3"/>
  <c r="Q150" i="3" s="1"/>
  <c r="R150" i="3" s="1"/>
  <c r="P142" i="3"/>
  <c r="Q142" i="3" s="1"/>
  <c r="R142" i="3" s="1"/>
  <c r="P126" i="3"/>
  <c r="Q126" i="3" s="1"/>
  <c r="R126" i="3" s="1"/>
  <c r="P118" i="3"/>
  <c r="Q118" i="3" s="1"/>
  <c r="R118" i="3" s="1"/>
  <c r="P110" i="3"/>
  <c r="Q110" i="3" s="1"/>
  <c r="R110" i="3" s="1"/>
  <c r="P94" i="3"/>
  <c r="Q94" i="3" s="1"/>
  <c r="R94" i="3" s="1"/>
  <c r="P78" i="3"/>
  <c r="Q78" i="3" s="1"/>
  <c r="R78" i="3" s="1"/>
  <c r="P70" i="3"/>
  <c r="Q70" i="3" s="1"/>
  <c r="R70" i="3" s="1"/>
  <c r="P354" i="3"/>
  <c r="Q354" i="3" s="1"/>
  <c r="R354" i="3" s="1"/>
  <c r="P346" i="3"/>
  <c r="Q346" i="3" s="1"/>
  <c r="R346" i="3" s="1"/>
  <c r="P299" i="3"/>
  <c r="Q299" i="3" s="1"/>
  <c r="R299" i="3" s="1"/>
  <c r="P286" i="3"/>
  <c r="Q286" i="3" s="1"/>
  <c r="R286" i="3" s="1"/>
  <c r="N7" i="1"/>
  <c r="N62" i="3"/>
  <c r="P62" i="3" s="1"/>
  <c r="Q62" i="3" s="1"/>
  <c r="R62" i="3" s="1"/>
  <c r="AF7" i="1"/>
  <c r="N68" i="3"/>
  <c r="P68" i="3" s="1"/>
  <c r="Q68" i="3" s="1"/>
  <c r="R68" i="3" s="1"/>
  <c r="AC9" i="1"/>
  <c r="N87" i="3"/>
  <c r="P87" i="3" s="1"/>
  <c r="Q87" i="3" s="1"/>
  <c r="R87" i="3" s="1"/>
  <c r="AC10" i="1"/>
  <c r="N97" i="3"/>
  <c r="P97" i="3" s="1"/>
  <c r="Q97" i="3" s="1"/>
  <c r="R97" i="3" s="1"/>
  <c r="K11" i="1"/>
  <c r="N101" i="3"/>
  <c r="P101" i="3" s="1"/>
  <c r="Q101" i="3" s="1"/>
  <c r="R101" i="3" s="1"/>
  <c r="AF11" i="1"/>
  <c r="N108" i="3"/>
  <c r="P108" i="3" s="1"/>
  <c r="Q108" i="3" s="1"/>
  <c r="R108" i="3" s="1"/>
  <c r="AC14" i="1"/>
  <c r="N137" i="3"/>
  <c r="P137" i="3" s="1"/>
  <c r="Q137" i="3" s="1"/>
  <c r="R137" i="3" s="1"/>
  <c r="Q17" i="1"/>
  <c r="N163" i="3"/>
  <c r="AI17" i="1"/>
  <c r="N169" i="3"/>
  <c r="P169" i="3" s="1"/>
  <c r="Q169" i="3" s="1"/>
  <c r="R169" i="3" s="1"/>
  <c r="Z28" i="1"/>
  <c r="N276" i="3"/>
  <c r="P276" i="3" s="1"/>
  <c r="Q276" i="3" s="1"/>
  <c r="R276" i="3" s="1"/>
  <c r="AF29" i="1"/>
  <c r="K30" i="1"/>
  <c r="N291" i="3"/>
  <c r="P291" i="3" s="1"/>
  <c r="Q291" i="3" s="1"/>
  <c r="R291" i="3" s="1"/>
  <c r="AI32" i="1"/>
  <c r="N319" i="3"/>
  <c r="P319" i="3" s="1"/>
  <c r="Q319" i="3" s="1"/>
  <c r="R319" i="3" s="1"/>
  <c r="K33" i="1"/>
  <c r="N321" i="3"/>
  <c r="P321" i="3" s="1"/>
  <c r="Q321" i="3" s="1"/>
  <c r="R321" i="3" s="1"/>
  <c r="Z36" i="1"/>
  <c r="N356" i="3"/>
  <c r="P356" i="3" s="1"/>
  <c r="Q356" i="3" s="1"/>
  <c r="R356" i="3" s="1"/>
  <c r="P179" i="3"/>
  <c r="Q179" i="3" s="1"/>
  <c r="R179" i="3" s="1"/>
  <c r="P171" i="3"/>
  <c r="Q171" i="3" s="1"/>
  <c r="R171" i="3" s="1"/>
  <c r="P163" i="3"/>
  <c r="Q163" i="3" s="1"/>
  <c r="R163" i="3" s="1"/>
  <c r="P155" i="3"/>
  <c r="Q155" i="3" s="1"/>
  <c r="R155" i="3" s="1"/>
  <c r="P147" i="3"/>
  <c r="Q147" i="3" s="1"/>
  <c r="R147" i="3" s="1"/>
  <c r="P139" i="3"/>
  <c r="Q139" i="3" s="1"/>
  <c r="R139" i="3" s="1"/>
  <c r="P131" i="3"/>
  <c r="Q131" i="3" s="1"/>
  <c r="R131" i="3" s="1"/>
  <c r="P115" i="3"/>
  <c r="Q115" i="3" s="1"/>
  <c r="R115" i="3" s="1"/>
  <c r="P99" i="3"/>
  <c r="Q99" i="3" s="1"/>
  <c r="R99" i="3" s="1"/>
  <c r="P91" i="3"/>
  <c r="Q91" i="3" s="1"/>
  <c r="R91" i="3" s="1"/>
  <c r="P75" i="3"/>
  <c r="Q75" i="3" s="1"/>
  <c r="R75" i="3" s="1"/>
  <c r="P67" i="3"/>
  <c r="Q67" i="3" s="1"/>
  <c r="R67" i="3" s="1"/>
  <c r="P359" i="3"/>
  <c r="Q359" i="3" s="1"/>
  <c r="R359" i="3" s="1"/>
  <c r="P343" i="3"/>
  <c r="Q343" i="3" s="1"/>
  <c r="R343" i="3" s="1"/>
  <c r="P330" i="3"/>
  <c r="Q330" i="3" s="1"/>
  <c r="R330" i="3" s="1"/>
  <c r="N306" i="3"/>
  <c r="P306" i="3" s="1"/>
  <c r="Q306" i="3" s="1"/>
  <c r="R306" i="3" s="1"/>
  <c r="P270" i="3"/>
  <c r="Q270" i="3" s="1"/>
  <c r="R270" i="3" s="1"/>
  <c r="AI7" i="1"/>
  <c r="N69" i="3"/>
  <c r="P69" i="3" s="1"/>
  <c r="Q69" i="3" s="1"/>
  <c r="R69" i="3" s="1"/>
  <c r="N9" i="1"/>
  <c r="AF9" i="1"/>
  <c r="N88" i="3"/>
  <c r="P88" i="3" s="1"/>
  <c r="Q88" i="3" s="1"/>
  <c r="R88" i="3" s="1"/>
  <c r="K10" i="1"/>
  <c r="AF10" i="1"/>
  <c r="N98" i="3"/>
  <c r="P98" i="3" s="1"/>
  <c r="Q98" i="3" s="1"/>
  <c r="R98" i="3" s="1"/>
  <c r="N11" i="1"/>
  <c r="N102" i="3"/>
  <c r="P102" i="3" s="1"/>
  <c r="Q102" i="3" s="1"/>
  <c r="R102" i="3" s="1"/>
  <c r="AI11" i="1"/>
  <c r="N109" i="3"/>
  <c r="P109" i="3" s="1"/>
  <c r="Q109" i="3" s="1"/>
  <c r="R109" i="3" s="1"/>
  <c r="N13" i="1"/>
  <c r="AC13" i="1"/>
  <c r="N127" i="3"/>
  <c r="P127" i="3" s="1"/>
  <c r="Q127" i="3" s="1"/>
  <c r="R127" i="3" s="1"/>
  <c r="H14" i="1"/>
  <c r="N130" i="3"/>
  <c r="P130" i="3" s="1"/>
  <c r="Q130" i="3" s="1"/>
  <c r="R130" i="3" s="1"/>
  <c r="AF14" i="1"/>
  <c r="N138" i="3"/>
  <c r="P138" i="3" s="1"/>
  <c r="Q138" i="3" s="1"/>
  <c r="R138" i="3" s="1"/>
  <c r="H15" i="1"/>
  <c r="T15" i="1"/>
  <c r="AF15" i="1"/>
  <c r="W16" i="1"/>
  <c r="N18" i="1"/>
  <c r="Z18" i="1"/>
  <c r="Q19" i="1"/>
  <c r="N183" i="3"/>
  <c r="P183" i="3" s="1"/>
  <c r="Q183" i="3" s="1"/>
  <c r="R183" i="3" s="1"/>
  <c r="W26" i="1"/>
  <c r="AC27" i="1"/>
  <c r="H28" i="1"/>
  <c r="AC28" i="1"/>
  <c r="N277" i="3"/>
  <c r="P277" i="3" s="1"/>
  <c r="Q277" i="3" s="1"/>
  <c r="R277" i="3" s="1"/>
  <c r="T29" i="1"/>
  <c r="N30" i="1"/>
  <c r="N292" i="3"/>
  <c r="P292" i="3" s="1"/>
  <c r="Q292" i="3" s="1"/>
  <c r="R292" i="3" s="1"/>
  <c r="AF30" i="1"/>
  <c r="N298" i="3"/>
  <c r="P298" i="3" s="1"/>
  <c r="Q298" i="3" s="1"/>
  <c r="R298" i="3" s="1"/>
  <c r="W31" i="1"/>
  <c r="Q32" i="1"/>
  <c r="N313" i="3"/>
  <c r="P313" i="3" s="1"/>
  <c r="Q313" i="3" s="1"/>
  <c r="R313" i="3" s="1"/>
  <c r="Z33" i="1"/>
  <c r="W34" i="1"/>
  <c r="AC35" i="1"/>
  <c r="AC36" i="1"/>
  <c r="N357" i="3"/>
  <c r="P357" i="3" s="1"/>
  <c r="Q357" i="3" s="1"/>
  <c r="R357" i="3" s="1"/>
  <c r="P247" i="3"/>
  <c r="Q247" i="3" s="1"/>
  <c r="R247" i="3" s="1"/>
  <c r="P243" i="3"/>
  <c r="Q243" i="3" s="1"/>
  <c r="R243" i="3" s="1"/>
  <c r="P233" i="3"/>
  <c r="Q233" i="3" s="1"/>
  <c r="R233" i="3" s="1"/>
  <c r="P229" i="3"/>
  <c r="Q229" i="3" s="1"/>
  <c r="R229" i="3" s="1"/>
  <c r="P227" i="3"/>
  <c r="Q227" i="3" s="1"/>
  <c r="R227" i="3" s="1"/>
  <c r="P225" i="3"/>
  <c r="Q225" i="3" s="1"/>
  <c r="R225" i="3" s="1"/>
  <c r="P223" i="3"/>
  <c r="Q223" i="3" s="1"/>
  <c r="R223" i="3" s="1"/>
  <c r="P221" i="3"/>
  <c r="Q221" i="3" s="1"/>
  <c r="R221" i="3" s="1"/>
  <c r="P217" i="3"/>
  <c r="Q217" i="3" s="1"/>
  <c r="R217" i="3" s="1"/>
  <c r="P213" i="3"/>
  <c r="Q213" i="3" s="1"/>
  <c r="R213" i="3" s="1"/>
  <c r="P209" i="3"/>
  <c r="Q209" i="3" s="1"/>
  <c r="R209" i="3" s="1"/>
  <c r="P207" i="3"/>
  <c r="Q207" i="3" s="1"/>
  <c r="R207" i="3" s="1"/>
  <c r="P205" i="3"/>
  <c r="Q205" i="3" s="1"/>
  <c r="R205" i="3" s="1"/>
  <c r="P203" i="3"/>
  <c r="Q203" i="3" s="1"/>
  <c r="R203" i="3" s="1"/>
  <c r="P201" i="3"/>
  <c r="Q201" i="3" s="1"/>
  <c r="R201" i="3" s="1"/>
  <c r="P184" i="3"/>
  <c r="Q184" i="3" s="1"/>
  <c r="R184" i="3" s="1"/>
  <c r="P176" i="3"/>
  <c r="Q176" i="3" s="1"/>
  <c r="R176" i="3" s="1"/>
  <c r="P160" i="3"/>
  <c r="Q160" i="3" s="1"/>
  <c r="R160" i="3" s="1"/>
  <c r="P144" i="3"/>
  <c r="Q144" i="3" s="1"/>
  <c r="R144" i="3" s="1"/>
  <c r="P128" i="3"/>
  <c r="Q128" i="3" s="1"/>
  <c r="R128" i="3" s="1"/>
  <c r="P120" i="3"/>
  <c r="Q120" i="3" s="1"/>
  <c r="R120" i="3" s="1"/>
  <c r="P112" i="3"/>
  <c r="Q112" i="3" s="1"/>
  <c r="R112" i="3" s="1"/>
  <c r="P104" i="3"/>
  <c r="Q104" i="3" s="1"/>
  <c r="R104" i="3" s="1"/>
  <c r="P80" i="3"/>
  <c r="Q80" i="3" s="1"/>
  <c r="R80" i="3" s="1"/>
  <c r="P72" i="3"/>
  <c r="Q72" i="3" s="1"/>
  <c r="R72" i="3" s="1"/>
  <c r="P327" i="3"/>
  <c r="Q327" i="3" s="1"/>
  <c r="R327" i="3" s="1"/>
  <c r="P322" i="3"/>
  <c r="Q322" i="3" s="1"/>
  <c r="R322" i="3" s="1"/>
  <c r="N290" i="3"/>
  <c r="P290" i="3" s="1"/>
  <c r="Q290" i="3" s="1"/>
  <c r="R290" i="3" s="1"/>
  <c r="P336" i="3"/>
  <c r="Q336" i="3" s="1"/>
  <c r="R336" i="3" s="1"/>
  <c r="P329" i="3"/>
  <c r="Q329" i="3" s="1"/>
  <c r="R329" i="3" s="1"/>
  <c r="P320" i="3"/>
  <c r="Q320" i="3" s="1"/>
  <c r="R320" i="3" s="1"/>
  <c r="P304" i="3"/>
  <c r="Q304" i="3" s="1"/>
  <c r="R304" i="3" s="1"/>
  <c r="P297" i="3"/>
  <c r="Q297" i="3" s="1"/>
  <c r="R297" i="3" s="1"/>
  <c r="P288" i="3"/>
  <c r="Q288" i="3" s="1"/>
  <c r="R288" i="3" s="1"/>
  <c r="P281" i="3"/>
  <c r="Q281" i="3" s="1"/>
  <c r="R281" i="3" s="1"/>
  <c r="P272" i="3"/>
  <c r="Q272" i="3" s="1"/>
  <c r="R272" i="3" s="1"/>
  <c r="P265" i="3"/>
  <c r="Q265" i="3" s="1"/>
  <c r="R265" i="3" s="1"/>
  <c r="P256" i="3"/>
  <c r="Q256" i="3" s="1"/>
  <c r="R256" i="3" s="1"/>
  <c r="P333" i="3"/>
  <c r="Q333" i="3" s="1"/>
  <c r="R333" i="3" s="1"/>
  <c r="P324" i="3"/>
  <c r="Q324" i="3" s="1"/>
  <c r="R324" i="3" s="1"/>
  <c r="P308" i="3"/>
  <c r="Q308" i="3" s="1"/>
  <c r="R308" i="3" s="1"/>
  <c r="P301" i="3"/>
  <c r="Q301" i="3" s="1"/>
  <c r="R301" i="3" s="1"/>
  <c r="P285" i="3"/>
  <c r="Q285" i="3" s="1"/>
  <c r="R285" i="3" s="1"/>
  <c r="P269" i="3"/>
  <c r="Q269" i="3" s="1"/>
  <c r="R269" i="3" s="1"/>
  <c r="P64" i="3"/>
  <c r="Q64" i="3" s="1"/>
  <c r="R64" i="3" s="1"/>
  <c r="P60" i="3"/>
  <c r="P358" i="3"/>
  <c r="Q358" i="3" s="1"/>
  <c r="R358" i="3" s="1"/>
  <c r="P352" i="3"/>
  <c r="Q352" i="3" s="1"/>
  <c r="R352" i="3" s="1"/>
  <c r="P350" i="3"/>
  <c r="Q350" i="3" s="1"/>
  <c r="R350" i="3" s="1"/>
  <c r="P344" i="3"/>
  <c r="Q344" i="3" s="1"/>
  <c r="R344" i="3" s="1"/>
  <c r="P342" i="3"/>
  <c r="Q342" i="3" s="1"/>
  <c r="R342" i="3" s="1"/>
  <c r="P335" i="3"/>
  <c r="Q335" i="3" s="1"/>
  <c r="R335" i="3" s="1"/>
  <c r="P326" i="3"/>
  <c r="Q326" i="3" s="1"/>
  <c r="R326" i="3" s="1"/>
  <c r="P310" i="3"/>
  <c r="Q310" i="3" s="1"/>
  <c r="R310" i="3" s="1"/>
  <c r="P303" i="3"/>
  <c r="Q303" i="3" s="1"/>
  <c r="R303" i="3" s="1"/>
  <c r="P278" i="3"/>
  <c r="Q278" i="3" s="1"/>
  <c r="R278" i="3" s="1"/>
  <c r="P262" i="3"/>
  <c r="Q262" i="3" s="1"/>
  <c r="R262" i="3" s="1"/>
  <c r="P255" i="3"/>
  <c r="Q255" i="3" s="1"/>
  <c r="R255" i="3" s="1"/>
  <c r="P328" i="3"/>
  <c r="Q328" i="3" s="1"/>
  <c r="R328" i="3" s="1"/>
  <c r="P312" i="3"/>
  <c r="Q312" i="3" s="1"/>
  <c r="R312" i="3" s="1"/>
  <c r="P305" i="3"/>
  <c r="Q305" i="3" s="1"/>
  <c r="R305" i="3" s="1"/>
  <c r="P296" i="3"/>
  <c r="Q296" i="3" s="1"/>
  <c r="R296" i="3" s="1"/>
  <c r="P289" i="3"/>
  <c r="Q289" i="3" s="1"/>
  <c r="R289" i="3" s="1"/>
  <c r="P280" i="3"/>
  <c r="Q280" i="3" s="1"/>
  <c r="R280" i="3" s="1"/>
  <c r="P257" i="3"/>
  <c r="Q257" i="3" s="1"/>
  <c r="R257" i="3" s="1"/>
  <c r="P248" i="3"/>
  <c r="Q248" i="3" s="1"/>
  <c r="R248" i="3" s="1"/>
  <c r="P341" i="3"/>
  <c r="Q341" i="3" s="1"/>
  <c r="R341" i="3" s="1"/>
  <c r="P316" i="3"/>
  <c r="Q316" i="3" s="1"/>
  <c r="R316" i="3" s="1"/>
  <c r="P309" i="3"/>
  <c r="Q309" i="3" s="1"/>
  <c r="R309" i="3" s="1"/>
  <c r="P300" i="3"/>
  <c r="Q300" i="3" s="1"/>
  <c r="R300" i="3" s="1"/>
  <c r="P293" i="3"/>
  <c r="Q293" i="3" s="1"/>
  <c r="R293" i="3" s="1"/>
  <c r="P284" i="3"/>
  <c r="Q284" i="3" s="1"/>
  <c r="R284" i="3" s="1"/>
  <c r="P268" i="3"/>
  <c r="Q268" i="3" s="1"/>
  <c r="R268" i="3" s="1"/>
  <c r="P261" i="3"/>
  <c r="Q261" i="3" s="1"/>
  <c r="R261" i="3" s="1"/>
  <c r="P252" i="3"/>
  <c r="Q252" i="3" s="1"/>
  <c r="R252" i="3" s="1"/>
  <c r="Q60" i="3" l="1"/>
  <c r="R60" i="3" s="1"/>
  <c r="B9" i="3" l="1" a="1"/>
  <c r="B9" i="3" s="1"/>
  <c r="B13" i="3" a="1"/>
  <c r="B13" i="3" s="1"/>
  <c r="B17" i="3" a="1"/>
  <c r="B17" i="3" s="1"/>
  <c r="B21" i="3" a="1"/>
  <c r="B21" i="3" s="1"/>
  <c r="B10" i="3" a="1"/>
  <c r="B10" i="3" s="1"/>
  <c r="B14" i="3" a="1"/>
  <c r="B14" i="3" s="1"/>
  <c r="B18" i="3" a="1"/>
  <c r="B18" i="3" s="1"/>
  <c r="B22" i="3" a="1"/>
  <c r="B22" i="3" s="1"/>
  <c r="B16" i="3" a="1"/>
  <c r="B16" i="3" s="1"/>
  <c r="B11" i="3" a="1"/>
  <c r="B11" i="3" s="1"/>
  <c r="B15" i="3" a="1"/>
  <c r="B15" i="3" s="1"/>
  <c r="B19" i="3" a="1"/>
  <c r="B19" i="3" s="1"/>
  <c r="B23" i="3" a="1"/>
  <c r="B23" i="3" s="1"/>
  <c r="B20" i="3" a="1"/>
  <c r="B20" i="3" s="1"/>
  <c r="B12" i="3" a="1"/>
  <c r="B12" i="3" s="1"/>
  <c r="B45" i="3" a="1"/>
  <c r="B45" i="3" s="1"/>
  <c r="F45" i="3" a="1"/>
  <c r="F45" i="3" s="1"/>
  <c r="E46" i="3" a="1"/>
  <c r="E46" i="3" s="1"/>
  <c r="D47" i="3" a="1"/>
  <c r="D47" i="3" s="1"/>
  <c r="C48" i="3" a="1"/>
  <c r="C48" i="3" s="1"/>
  <c r="F49" i="3" a="1"/>
  <c r="F49" i="3" s="1"/>
  <c r="E50" i="3" a="1"/>
  <c r="E50" i="3" s="1"/>
  <c r="C52" i="3" a="1"/>
  <c r="C52" i="3" s="1"/>
  <c r="B53" i="3" a="1"/>
  <c r="B53" i="3" s="1"/>
  <c r="E54" i="3" a="1"/>
  <c r="E54" i="3" s="1"/>
  <c r="C56" i="3" a="1"/>
  <c r="C56" i="3" s="1"/>
  <c r="D50" i="3" a="1"/>
  <c r="D50" i="3" s="1"/>
  <c r="C55" i="3" a="1"/>
  <c r="C55" i="3" s="1"/>
  <c r="D48" i="3" a="1"/>
  <c r="D48" i="3" s="1"/>
  <c r="C49" i="3" a="1"/>
  <c r="C49" i="3" s="1"/>
  <c r="F50" i="3" a="1"/>
  <c r="F50" i="3" s="1"/>
  <c r="D52" i="3" a="1"/>
  <c r="D52" i="3" s="1"/>
  <c r="C53" i="3" a="1"/>
  <c r="C53" i="3" s="1"/>
  <c r="F54" i="3" a="1"/>
  <c r="F54" i="3" s="1"/>
  <c r="D56" i="3" a="1"/>
  <c r="D56" i="3" s="1"/>
  <c r="E56" i="3" a="1"/>
  <c r="E56" i="3" s="1"/>
  <c r="E53" i="3" a="1"/>
  <c r="E53" i="3" s="1"/>
  <c r="B56" i="3" a="1"/>
  <c r="B56" i="3" s="1"/>
  <c r="C45" i="3" a="1"/>
  <c r="C45" i="3" s="1"/>
  <c r="B46" i="3" a="1"/>
  <c r="B46" i="3" s="1"/>
  <c r="F46" i="3" a="1"/>
  <c r="F46" i="3" s="1"/>
  <c r="E47" i="3" a="1"/>
  <c r="E47" i="3" s="1"/>
  <c r="B50" i="3" a="1"/>
  <c r="B50" i="3" s="1"/>
  <c r="E51" i="3" a="1"/>
  <c r="E51" i="3" s="1"/>
  <c r="B54" i="3" a="1"/>
  <c r="B54" i="3" s="1"/>
  <c r="E55" i="3" a="1"/>
  <c r="E55" i="3" s="1"/>
  <c r="C51" i="3" a="1"/>
  <c r="C51" i="3" s="1"/>
  <c r="F56" i="3" a="1"/>
  <c r="F56" i="3" s="1"/>
  <c r="B51" i="3" a="1"/>
  <c r="B51" i="3" s="1"/>
  <c r="E52" i="3" a="1"/>
  <c r="E52" i="3" s="1"/>
  <c r="C54" i="3" a="1"/>
  <c r="C54" i="3" s="1"/>
  <c r="F55" i="3" a="1"/>
  <c r="F55" i="3" s="1"/>
  <c r="B52" i="3" a="1"/>
  <c r="B52" i="3" s="1"/>
  <c r="D45" i="3" a="1"/>
  <c r="D45" i="3" s="1"/>
  <c r="C46" i="3" a="1"/>
  <c r="C46" i="3" s="1"/>
  <c r="B47" i="3" a="1"/>
  <c r="B47" i="3" s="1"/>
  <c r="F47" i="3" a="1"/>
  <c r="F47" i="3" s="1"/>
  <c r="E48" i="3" a="1"/>
  <c r="E48" i="3" s="1"/>
  <c r="D49" i="3" a="1"/>
  <c r="D49" i="3" s="1"/>
  <c r="C50" i="3" a="1"/>
  <c r="C50" i="3" s="1"/>
  <c r="F51" i="3" a="1"/>
  <c r="F51" i="3" s="1"/>
  <c r="D53" i="3" a="1"/>
  <c r="D53" i="3" s="1"/>
  <c r="B55" i="3" a="1"/>
  <c r="B55" i="3" s="1"/>
  <c r="F52" i="3" a="1"/>
  <c r="F52" i="3" s="1"/>
  <c r="E45" i="3" a="1"/>
  <c r="E45" i="3" s="1"/>
  <c r="D46" i="3" a="1"/>
  <c r="D46" i="3" s="1"/>
  <c r="C47" i="3" a="1"/>
  <c r="C47" i="3" s="1"/>
  <c r="B48" i="3" a="1"/>
  <c r="B48" i="3" s="1"/>
  <c r="F48" i="3" a="1"/>
  <c r="F48" i="3" s="1"/>
  <c r="E49" i="3" a="1"/>
  <c r="E49" i="3" s="1"/>
  <c r="D54" i="3" a="1"/>
  <c r="D54" i="3" s="1"/>
  <c r="B49" i="3" a="1"/>
  <c r="B49" i="3" s="1"/>
  <c r="D51" i="3" a="1"/>
  <c r="D51" i="3" s="1"/>
  <c r="F53" i="3" a="1"/>
  <c r="F53" i="3" s="1"/>
  <c r="D55" i="3" a="1"/>
  <c r="D55" i="3" s="1"/>
  <c r="B27" i="3" a="1"/>
  <c r="B27" i="3" s="1"/>
  <c r="F27" i="3" a="1"/>
  <c r="F27" i="3" s="1"/>
  <c r="E28" i="3" a="1"/>
  <c r="E28" i="3" s="1"/>
  <c r="D29" i="3" a="1"/>
  <c r="D29" i="3" s="1"/>
  <c r="C30" i="3" a="1"/>
  <c r="C30" i="3" s="1"/>
  <c r="B31" i="3" a="1"/>
  <c r="B31" i="3" s="1"/>
  <c r="F31" i="3" a="1"/>
  <c r="F31" i="3" s="1"/>
  <c r="E32" i="3" a="1"/>
  <c r="E32" i="3" s="1"/>
  <c r="D33" i="3" a="1"/>
  <c r="D33" i="3" s="1"/>
  <c r="C34" i="3" a="1"/>
  <c r="C34" i="3" s="1"/>
  <c r="B35" i="3" a="1"/>
  <c r="B35" i="3" s="1"/>
  <c r="F35" i="3" a="1"/>
  <c r="F35" i="3" s="1"/>
  <c r="E36" i="3" a="1"/>
  <c r="E36" i="3" s="1"/>
  <c r="D37" i="3" a="1"/>
  <c r="D37" i="3" s="1"/>
  <c r="C38" i="3" a="1"/>
  <c r="C38" i="3" s="1"/>
  <c r="B39" i="3" a="1"/>
  <c r="B39" i="3" s="1"/>
  <c r="F39" i="3" a="1"/>
  <c r="F39" i="3" s="1"/>
  <c r="E40" i="3" a="1"/>
  <c r="E40" i="3" s="1"/>
  <c r="B40" i="3" a="1"/>
  <c r="B40" i="3" s="1"/>
  <c r="B32" i="3" a="1"/>
  <c r="B32" i="3" s="1"/>
  <c r="E33" i="3" a="1"/>
  <c r="E33" i="3" s="1"/>
  <c r="C35" i="3" a="1"/>
  <c r="C35" i="3" s="1"/>
  <c r="F36" i="3" a="1"/>
  <c r="F36" i="3" s="1"/>
  <c r="E37" i="3" a="1"/>
  <c r="E37" i="3" s="1"/>
  <c r="C39" i="3" a="1"/>
  <c r="C39" i="3" s="1"/>
  <c r="C27" i="3" a="1"/>
  <c r="C27" i="3" s="1"/>
  <c r="B28" i="3" a="1"/>
  <c r="B28" i="3" s="1"/>
  <c r="F28" i="3" a="1"/>
  <c r="F28" i="3" s="1"/>
  <c r="E29" i="3" a="1"/>
  <c r="E29" i="3" s="1"/>
  <c r="D30" i="3" a="1"/>
  <c r="D30" i="3" s="1"/>
  <c r="C31" i="3" a="1"/>
  <c r="C31" i="3" s="1"/>
  <c r="F32" i="3" a="1"/>
  <c r="F32" i="3" s="1"/>
  <c r="D34" i="3" a="1"/>
  <c r="D34" i="3" s="1"/>
  <c r="B36" i="3" a="1"/>
  <c r="B36" i="3" s="1"/>
  <c r="D38" i="3" a="1"/>
  <c r="D38" i="3" s="1"/>
  <c r="D31" i="3" a="1"/>
  <c r="D31" i="3" s="1"/>
  <c r="F33" i="3" a="1"/>
  <c r="F33" i="3" s="1"/>
  <c r="D35" i="3" a="1"/>
  <c r="D35" i="3" s="1"/>
  <c r="B37" i="3" a="1"/>
  <c r="B37" i="3" s="1"/>
  <c r="E38" i="3" a="1"/>
  <c r="E38" i="3" s="1"/>
  <c r="C40" i="3" a="1"/>
  <c r="C40" i="3" s="1"/>
  <c r="F41" i="3" a="1"/>
  <c r="F41" i="3" s="1"/>
  <c r="D27" i="3" a="1"/>
  <c r="D27" i="3" s="1"/>
  <c r="C28" i="3" a="1"/>
  <c r="C28" i="3" s="1"/>
  <c r="B29" i="3" a="1"/>
  <c r="B29" i="3" s="1"/>
  <c r="F29" i="3" a="1"/>
  <c r="F29" i="3" s="1"/>
  <c r="E30" i="3" a="1"/>
  <c r="E30" i="3" s="1"/>
  <c r="C32" i="3" a="1"/>
  <c r="C32" i="3" s="1"/>
  <c r="B33" i="3" a="1"/>
  <c r="B33" i="3" s="1"/>
  <c r="E34" i="3" a="1"/>
  <c r="E34" i="3" s="1"/>
  <c r="C36" i="3" a="1"/>
  <c r="C36" i="3" s="1"/>
  <c r="F37" i="3" a="1"/>
  <c r="F37" i="3" s="1"/>
  <c r="D39" i="3" a="1"/>
  <c r="D39" i="3" s="1"/>
  <c r="B41" i="3" a="1"/>
  <c r="B41" i="3" s="1"/>
  <c r="B30" i="3" a="1"/>
  <c r="B30" i="3" s="1"/>
  <c r="E31" i="3" a="1"/>
  <c r="E31" i="3" s="1"/>
  <c r="D32" i="3" a="1"/>
  <c r="D32" i="3" s="1"/>
  <c r="B34" i="3" a="1"/>
  <c r="B34" i="3" s="1"/>
  <c r="F34" i="3" a="1"/>
  <c r="F34" i="3" s="1"/>
  <c r="E35" i="3" a="1"/>
  <c r="E35" i="3" s="1"/>
  <c r="C37" i="3" a="1"/>
  <c r="C37" i="3" s="1"/>
  <c r="B38" i="3" a="1"/>
  <c r="B38" i="3" s="1"/>
  <c r="E39" i="3" a="1"/>
  <c r="E39" i="3" s="1"/>
  <c r="D40" i="3" a="1"/>
  <c r="D40" i="3" s="1"/>
  <c r="D41" i="3" a="1"/>
  <c r="D41" i="3" s="1"/>
  <c r="E41" i="3" a="1"/>
  <c r="E41" i="3" s="1"/>
  <c r="E27" i="3" a="1"/>
  <c r="E27" i="3" s="1"/>
  <c r="D28" i="3" a="1"/>
  <c r="D28" i="3" s="1"/>
  <c r="C29" i="3" a="1"/>
  <c r="C29" i="3" s="1"/>
  <c r="F30" i="3" a="1"/>
  <c r="F30" i="3" s="1"/>
  <c r="C33" i="3" a="1"/>
  <c r="C33" i="3" s="1"/>
  <c r="D36" i="3" a="1"/>
  <c r="D36" i="3" s="1"/>
  <c r="F38" i="3" a="1"/>
  <c r="F38" i="3" s="1"/>
  <c r="C41" i="3" a="1"/>
  <c r="C41" i="3" s="1"/>
  <c r="F40" i="3" a="1"/>
  <c r="F40" i="3" s="1"/>
  <c r="E10" i="3" a="1"/>
  <c r="E10" i="3" s="1"/>
  <c r="D11" i="3" a="1"/>
  <c r="D11" i="3" s="1"/>
  <c r="C12" i="3" a="1"/>
  <c r="C12" i="3" s="1"/>
  <c r="E14" i="3" a="1"/>
  <c r="E14" i="3" s="1"/>
  <c r="D15" i="3" a="1"/>
  <c r="D15" i="3" s="1"/>
  <c r="F17" i="3" a="1"/>
  <c r="F17" i="3" s="1"/>
  <c r="D19" i="3" a="1"/>
  <c r="D19" i="3" s="1"/>
  <c r="E22" i="3" a="1"/>
  <c r="E22" i="3" s="1"/>
  <c r="E23" i="3" a="1"/>
  <c r="E23" i="3" s="1"/>
  <c r="F20" i="3" a="1"/>
  <c r="F20" i="3" s="1"/>
  <c r="C9" i="3" a="1"/>
  <c r="C9" i="3" s="1"/>
  <c r="E11" i="3" a="1"/>
  <c r="E11" i="3" s="1"/>
  <c r="D12" i="3" a="1"/>
  <c r="D12" i="3" s="1"/>
  <c r="C13" i="3" a="1"/>
  <c r="C13" i="3" s="1"/>
  <c r="F14" i="3" a="1"/>
  <c r="F14" i="3" s="1"/>
  <c r="E15" i="3" a="1"/>
  <c r="E15" i="3" s="1"/>
  <c r="D16" i="3" a="1"/>
  <c r="D16" i="3" s="1"/>
  <c r="C17" i="3" a="1"/>
  <c r="C17" i="3" s="1"/>
  <c r="F18" i="3" a="1"/>
  <c r="F18" i="3" s="1"/>
  <c r="E19" i="3" a="1"/>
  <c r="E19" i="3" s="1"/>
  <c r="D20" i="3" a="1"/>
  <c r="D20" i="3" s="1"/>
  <c r="C21" i="3" a="1"/>
  <c r="C21" i="3" s="1"/>
  <c r="F22" i="3" a="1"/>
  <c r="F22" i="3" s="1"/>
  <c r="D22" i="3" a="1"/>
  <c r="D22" i="3" s="1"/>
  <c r="D13" i="3" a="1"/>
  <c r="D13" i="3" s="1"/>
  <c r="D9" i="3" a="1"/>
  <c r="D9" i="3" s="1"/>
  <c r="C10" i="3" a="1"/>
  <c r="C10" i="3" s="1"/>
  <c r="E12" i="3" a="1"/>
  <c r="E12" i="3" s="1"/>
  <c r="C14" i="3" a="1"/>
  <c r="C14" i="3" s="1"/>
  <c r="F15" i="3" a="1"/>
  <c r="F15" i="3" s="1"/>
  <c r="E16" i="3" a="1"/>
  <c r="E16" i="3" s="1"/>
  <c r="D17" i="3" a="1"/>
  <c r="D17" i="3" s="1"/>
  <c r="C18" i="3" a="1"/>
  <c r="C18" i="3" s="1"/>
  <c r="F19" i="3" a="1"/>
  <c r="F19" i="3" s="1"/>
  <c r="E20" i="3" a="1"/>
  <c r="E20" i="3" s="1"/>
  <c r="D21" i="3" a="1"/>
  <c r="D21" i="3" s="1"/>
  <c r="C22" i="3" a="1"/>
  <c r="C22" i="3" s="1"/>
  <c r="F23" i="3" a="1"/>
  <c r="F23" i="3" s="1"/>
  <c r="E17" i="3" a="1"/>
  <c r="E17" i="3" s="1"/>
  <c r="E21" i="3" a="1"/>
  <c r="E21" i="3" s="1"/>
  <c r="E9" i="3" a="1"/>
  <c r="E9" i="3" s="1"/>
  <c r="D10" i="3" a="1"/>
  <c r="D10" i="3" s="1"/>
  <c r="C11" i="3" a="1"/>
  <c r="C11" i="3" s="1"/>
  <c r="E13" i="3" a="1"/>
  <c r="E13" i="3" s="1"/>
  <c r="D14" i="3" a="1"/>
  <c r="D14" i="3" s="1"/>
  <c r="C15" i="3" a="1"/>
  <c r="C15" i="3" s="1"/>
  <c r="F16" i="3" a="1"/>
  <c r="F16" i="3" s="1"/>
  <c r="D18" i="3" a="1"/>
  <c r="D18" i="3" s="1"/>
  <c r="C19" i="3" a="1"/>
  <c r="C19" i="3" s="1"/>
  <c r="C23" i="3" a="1"/>
  <c r="C23" i="3" s="1"/>
  <c r="F13" i="3" a="1"/>
  <c r="F13" i="3" s="1"/>
  <c r="C16" i="3" a="1"/>
  <c r="C16" i="3" s="1"/>
  <c r="E18" i="3" a="1"/>
  <c r="E18" i="3" s="1"/>
  <c r="C20" i="3" a="1"/>
  <c r="C20" i="3" s="1"/>
  <c r="F21" i="3" a="1"/>
  <c r="F21" i="3" s="1"/>
  <c r="D23" i="3" a="1"/>
  <c r="D23"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<sst xmlns="http://schemas.openxmlformats.org/spreadsheetml/2006/main" count="787" uniqueCount="266">
  <si>
    <t>🏠  OUTIL SPÉCIALISÉ VACCINATIONS CRÈCHE  —  EducSens · ONE FWB 2025-2026</t>
  </si>
  <si>
    <t xml:space="preserve">  📋  INFORMATIONS DE LA CRÈCHE</t>
  </si>
  <si>
    <t>Nom de la crèche</t>
  </si>
  <si>
    <t>Responsable / Directrice</t>
  </si>
  <si>
    <t>Médecin référent ONE</t>
  </si>
  <si>
    <t>Numéro d'agrément ONE</t>
  </si>
  <si>
    <t>Téléphone</t>
  </si>
  <si>
    <t>Email</t>
  </si>
  <si>
    <t xml:space="preserve">  📂  NAVIGATION</t>
  </si>
  <si>
    <t>💉 Calendrier Vaccinal</t>
  </si>
  <si>
    <t>Suivi complet par enfant avec dates automatiques et alertes couleur</t>
  </si>
  <si>
    <t>🚨 Alertes du Jour</t>
  </si>
  <si>
    <t>Vue consolidée des vaccins urgents et rappels à moins de 30 jours</t>
  </si>
  <si>
    <t>📋 Référence Calendrier ONE</t>
  </si>
  <si>
    <t>Calendrier vaccinal FWB 2025-2026 complet avec notes légales</t>
  </si>
  <si>
    <t>📬 Contacts Parents</t>
  </si>
  <si>
    <t>Modèle de message de rappel + registre des contacts effectués</t>
  </si>
  <si>
    <t>🆕 NOUVEAUX ONGLETS — Antécédents médicaux : 🏥 Dossiers Médicaux Spéciaux · 💉 Vaccins &amp; Antécédents · 📖 Guide Protocoles Médicaux</t>
  </si>
  <si>
    <t xml:space="preserve">  ⚖️  BASE LÉGALE</t>
  </si>
  <si>
    <t>✅ Arrêté du 2 mai 2019 — Vaccinations obligatoires dans les milieux d'accueil agréés ONE</t>
  </si>
  <si>
    <t>✅ Guide ONE 2023 — La santé dans les milieux d'accueil de la petite enfance (Chapitre 1, p.13)</t>
  </si>
  <si>
    <t>✅ Calendrier vaccinal FWB 2025-2026 — vaccination-info.be (mis à jour le 26.08.2025)</t>
  </si>
  <si>
    <t>✅ Nouveauté 2025 — VRS : Beyfortus® et Abrysvo® remboursés depuis janvier 2025</t>
  </si>
  <si>
    <t>✅ Coqueluche : 1 à 5 décès de nourrissons/an en Belgique depuis 2010 — Stratégie cocoon recommandée</t>
  </si>
  <si>
    <t>✅ Rougeole : seuil d'immunité collective 95% — Couverture FWB actuelle 75% (insuffisante)</t>
  </si>
  <si>
    <t>EducSens · Outil Spécialisé Vaccinations Crèche · Conforme ONE 2023 · Créé avec Manus · Avril 2026</t>
  </si>
  <si>
    <t>💉  SUIVI VACCINATIONS CRÈCHE  —  Calendrier ONE FWB 2025-2026  —  Alertes Automatiques</t>
  </si>
  <si>
    <t>🔴  URGENT — Vaccin dû ou dépassé</t>
  </si>
  <si>
    <t>🟠  RAPPEL — Échéance dans moins de 30 jours</t>
  </si>
  <si>
    <t>🟢  OK — Vaccin administré</t>
  </si>
  <si>
    <t>⚪  À planifier — Date non encore atteinte</t>
  </si>
  <si>
    <t>🔵  Contre-indication médicale</t>
  </si>
  <si>
    <t>N°</t>
  </si>
  <si>
    <t>Nom</t>
  </si>
  <si>
    <t>Prénom</t>
  </si>
  <si>
    <t>Date de
naissance</t>
  </si>
  <si>
    <t>Section</t>
  </si>
  <si>
    <t>Hexavalent
D1
🔴 OBLIGATOIRE
(2 mois)</t>
  </si>
  <si>
    <t>Hexavalent
D2
🔴 OBLIGATOIRE
(3 mois)</t>
  </si>
  <si>
    <t>Hexavalent
D3
🔴 OBLIGATOIRE
(4 mois)</t>
  </si>
  <si>
    <t>Hexavalent
Rappel
🔴 OBLIGATOIRE
(15 mois)</t>
  </si>
  <si>
    <t>Pneumo
D1
🔴 OBLIGATOIRE
(2 mois)</t>
  </si>
  <si>
    <t>Pneumo
D2
🔴 OBLIGATOIRE
(4 mois)</t>
  </si>
  <si>
    <t>Pneumo
Rappel
🔴 OBLIGATOIRE
(12 mois)</t>
  </si>
  <si>
    <t>Méningo
ACWY
🔴 OBLIGATOIRE
(15 mois)</t>
  </si>
  <si>
    <t>RRO
D1
🔴 OBLIGATOIRE
(12 mois)</t>
  </si>
  <si>
    <t>RRO
D2
🔴 OBLIGATOIRE
(15 mois)</t>
  </si>
  <si>
    <t>VRS
Beyfortus®
🔵 RECOMMANDÉ
(Saison hivernale)</t>
  </si>
  <si>
    <t>Rotavirus
D1
🔵 RECOMMANDÉ
(2 mois)</t>
  </si>
  <si>
    <t>Rotavirus
D2
🔵 RECOMMANDÉ
(3 mois)</t>
  </si>
  <si>
    <t>Observations /
Contre-indications</t>
  </si>
  <si>
    <t>📅 Date
prévue
(auto)</t>
  </si>
  <si>
    <t>✅ Date
réelle
admin.</t>
  </si>
  <si>
    <t>⚡ Alerte
automatique</t>
  </si>
  <si>
    <t>Notes</t>
  </si>
  <si>
    <t>Saison hivernale</t>
  </si>
  <si>
    <t>📌 Référence légale : Arrêté du 2 mai 2019 — Vaccinations obligatoires ONE · Calendrier FWB 2025-2026 · vaccination-info.be · Guide ONE 2023 p.13</t>
  </si>
  <si>
    <t>🚨  ALERTES VACCINATIONS DU JOUR  —  Rappels urgents et échéances proches</t>
  </si>
  <si>
    <t xml:space="preserve">  ℹ️  Ce tableau liste automatiquement tous les enfants nécessitant une action vaccinale immédiate</t>
  </si>
  <si>
    <t>📅  Date du jour :</t>
  </si>
  <si>
    <t xml:space="preserve">  🔴  VACCINS URGENTS — Échéance dépassée (action immédiate requise)</t>
  </si>
  <si>
    <t>Nom — Prénom</t>
  </si>
  <si>
    <t>Vaccin concerné</t>
  </si>
  <si>
    <t>Date prévue</t>
  </si>
  <si>
    <t>Retard (jours)</t>
  </si>
  <si>
    <t>Vaccin</t>
  </si>
  <si>
    <t>Hexavalent D1 (2 mois)</t>
  </si>
  <si>
    <t>Hexavalent D2 (3 mois)</t>
  </si>
  <si>
    <t>Hexavalent D3 (4 mois)</t>
  </si>
  <si>
    <t xml:space="preserve">  🟠  RAPPELS — Échéance dans moins de 30 jours (prévenir les parents)</t>
  </si>
  <si>
    <t>Pneumocoque D1 (2 mois)</t>
  </si>
  <si>
    <t>Pneumocoque D2 (4 mois)</t>
  </si>
  <si>
    <t>Pneumocoque Rappel (12 mois)</t>
  </si>
  <si>
    <t>RRO D1 (12 mois)</t>
  </si>
  <si>
    <t>RRO D2 (15 mois)</t>
  </si>
  <si>
    <t xml:space="preserve">  📋  À PLANIFIER — Vaccinations dans les 3 prochains mois</t>
  </si>
  <si>
    <t>📋  CALENDRIER VACCINAL FWB 2025-2026  —  Référence ONE officielle</t>
  </si>
  <si>
    <t xml:space="preserve">  ⚠️  VACCINS OBLIGATOIRES POUR L'ENTRÉE EN CRÈCHE — Arrêté du 2 mai 2019</t>
  </si>
  <si>
    <t>Âge</t>
  </si>
  <si>
    <t>Maladies protégées</t>
  </si>
  <si>
    <t>Obligatoire
en crèche</t>
  </si>
  <si>
    <t>Gratuit
(FWB)</t>
  </si>
  <si>
    <t>Lieu
disponible</t>
  </si>
  <si>
    <t>Notes importantes</t>
  </si>
  <si>
    <t>2 mois</t>
  </si>
  <si>
    <t>Hexavalent (1ère dose)</t>
  </si>
  <si>
    <t>Diphtérie · Tétanos · Polio · Coqueluche · Hib · Hépatite B</t>
  </si>
  <si>
    <t>✅ OUI</t>
  </si>
  <si>
    <t>ONE · Médecin · Pharmacie</t>
  </si>
  <si>
    <t>Peut être combiné avec Pneumocoque D1</t>
  </si>
  <si>
    <t>Pneumocoque (1ère dose)</t>
  </si>
  <si>
    <t>Méningites et pneumonies à pneumocoques</t>
  </si>
  <si>
    <t>Rotavirus (1ère dose)</t>
  </si>
  <si>
    <t>Gastro-entérites sévères à rotavirus</t>
  </si>
  <si>
    <t>❌ NON</t>
  </si>
  <si>
    <t>Médecin · Pharmacie</t>
  </si>
  <si>
    <t>Recommandé · Non remboursé</t>
  </si>
  <si>
    <t>3 mois</t>
  </si>
  <si>
    <t>Hexavalent (2ème dose)</t>
  </si>
  <si>
    <t>Rotavirus (2ème dose)</t>
  </si>
  <si>
    <t>4 mois</t>
  </si>
  <si>
    <t>Hexavalent (3ème dose)</t>
  </si>
  <si>
    <t>Pneumocoque (2ème dose)</t>
  </si>
  <si>
    <t>12 mois</t>
  </si>
  <si>
    <t>Hexavalent (rappel)</t>
  </si>
  <si>
    <t>Pneumocoque (rappel)</t>
  </si>
  <si>
    <t>Méningocoque ACWY</t>
  </si>
  <si>
    <t>Méningites et septicémies à méningocoques A, C, W, Y</t>
  </si>
  <si>
    <t>RRO (1ère dose)</t>
  </si>
  <si>
    <t>Rougeole · Rubéole · Oreillons</t>
  </si>
  <si>
    <t>Couverture 95% nécessaire pour immunité collective</t>
  </si>
  <si>
    <t>15 mois</t>
  </si>
  <si>
    <t>RRO (2ème dose)</t>
  </si>
  <si>
    <t>Couverture FWB actuelle : 75% — insuffisante</t>
  </si>
  <si>
    <t>Automne-Hiver</t>
  </si>
  <si>
    <t>VRS — Beyfortus® (nourrissons)</t>
  </si>
  <si>
    <t>Bronchiolite à VRS — 1ère cause hospit. &lt; 1 an</t>
  </si>
  <si>
    <t>Médecin · Maternité</t>
  </si>
  <si>
    <t>🆕 Remboursé depuis janvier 2025 · 1 dose unique</t>
  </si>
  <si>
    <t>28-36 sem.
grossesse</t>
  </si>
  <si>
    <t>VRS — Abrysvo® (maternel)</t>
  </si>
  <si>
    <t>Protection du nourrisson via anticorps maternels</t>
  </si>
  <si>
    <t>Gynécologue · Maternité</t>
  </si>
  <si>
    <t>🆕 Remboursé depuis janvier 2025 · Écart 2 sem. avec vaccin coqueluche</t>
  </si>
  <si>
    <t xml:space="preserve">  🛡️  STRATÉGIE COCOON — Coqueluche : protéger les nourrissons non encore vaccinés</t>
  </si>
  <si>
    <t>Bénéficiaire</t>
  </si>
  <si>
    <t>Quand ?</t>
  </si>
  <si>
    <t>Statut</t>
  </si>
  <si>
    <t>Remboursement</t>
  </si>
  <si>
    <t>Femme enceinte</t>
  </si>
  <si>
    <t>Vaccin Tdap (coqueluche)</t>
  </si>
  <si>
    <t>Entre 24 et 32 semaines · Chaque grossesse</t>
  </si>
  <si>
    <t>✅ Recommandé</t>
  </si>
  <si>
    <t>Papa / Entourage</t>
  </si>
  <si>
    <t>Avant la naissance du bébé si non vacciné depuis 10 ans</t>
  </si>
  <si>
    <t>Partiel</t>
  </si>
  <si>
    <t>Professionnels crèche</t>
  </si>
  <si>
    <t>Rappel tous les 10 ans</t>
  </si>
  <si>
    <t>✅ Fortement recommandé</t>
  </si>
  <si>
    <t>📚 Sources : vaccination-info.be (2025) · Guide ONE 2023 · Arrêté du 2 mai 2019 · Calendrier FWB 2025-2026 (26.08.2025)</t>
  </si>
  <si>
    <t>📬  SUIVI DES CONTACTS PARENTS  —  Rappels et communications vaccinales</t>
  </si>
  <si>
    <t xml:space="preserve">  📝  MODÈLE DE MESSAGE DE RAPPEL VACCINAL</t>
  </si>
  <si>
    <t>Madame, Monsieur,</t>
  </si>
  <si>
    <t>Nous vous contactons au sujet du suivi vaccinal de votre enfant [NOM PRÉNOM], actuellement accueilli(e) dans notre crèche.</t>
  </si>
  <si>
    <t>Conformément à l'Arrêté du 2 mai 2019 relatif aux vaccinations obligatoires dans les milieux d'accueil agréés par l'ONE,</t>
  </si>
  <si>
    <t>nous vous informons que la prochaine vaccination de votre enfant est prévue pour le [DATE PRÉVUE].</t>
  </si>
  <si>
    <t>Vaccin concerné : [NOM DU VACCIN]</t>
  </si>
  <si>
    <t>Nous vous remercions de bien vouloir nous transmettre le carnet de vaccination de votre enfant</t>
  </si>
  <si>
    <t>après l'administration de ce vaccin, afin que nous puissions mettre à jour son dossier.</t>
  </si>
  <si>
    <t>Pour toute question, n'hésitez pas à contacter notre équipe ou le médecin référent de la crèche.</t>
  </si>
  <si>
    <t>Cordialement,</t>
  </si>
  <si>
    <t>L'équipe de la crèche</t>
  </si>
  <si>
    <t xml:space="preserve">  📋  REGISTRE DES CONTACTS EFFECTUÉS</t>
  </si>
  <si>
    <t>Date contact</t>
  </si>
  <si>
    <t>Nom enfant</t>
  </si>
  <si>
    <t>Type contact</t>
  </si>
  <si>
    <t>Réponse parent</t>
  </si>
  <si>
    <t>Date RDV vaccin prévu</t>
  </si>
  <si>
    <t>Vaccin reçu (O/N)</t>
  </si>
  <si>
    <t>Date carnet vérifié</t>
  </si>
  <si>
    <t>Responsable</t>
  </si>
  <si>
    <t>🏥  DOSSIERS MÉDICAUX SPÉCIAUX  —  Enfants à antécédents particuliers · Suivi renforcé</t>
  </si>
  <si>
    <t xml:space="preserve">  🏷️  PROFILS MÉDICAUX RECONNUS — Codes de couleur</t>
  </si>
  <si>
    <t>🟣 Prématuré</t>
  </si>
  <si>
    <t>🔴 Immunodéprimé</t>
  </si>
  <si>
    <t>🟠 Maladie chronique</t>
  </si>
  <si>
    <t>🟡 Allergie sévère</t>
  </si>
  <si>
    <t>🔵 Cardiopathie</t>
  </si>
  <si>
    <t>🟢 Autre / Mixte</t>
  </si>
  <si>
    <t>🩷 Prématuré + Allergie</t>
  </si>
  <si>
    <t>Date
naissance</t>
  </si>
  <si>
    <t>Profil
médical</t>
  </si>
  <si>
    <t>Diagnostic
principal</t>
  </si>
  <si>
    <t>Médecin
spécialiste</t>
  </si>
  <si>
    <t>Tél.
spécialiste</t>
  </si>
  <si>
    <t>Hôpital
référent</t>
  </si>
  <si>
    <t>Allergies
médicamenteuses</t>
  </si>
  <si>
    <t>Contre-ind.
vaccinales</t>
  </si>
  <si>
    <t>Protocole
spécifique</t>
  </si>
  <si>
    <t>Dernier
bilan</t>
  </si>
  <si>
    <t>Prochain
bilan</t>
  </si>
  <si>
    <t>Observations
urgentes</t>
  </si>
  <si>
    <t>⚠️ Ce dossier est confidentiel. Toute information médicale doit être transmise avec l'accord écrit des parents et conservée conformément au RGPD. Seuls les professionnels habilités y ont accès.</t>
  </si>
  <si>
    <t>💉  VACCINATIONS ADAPTÉES AUX ANTÉCÉDENTS MÉDICAUX  —  Protocoles spéciaux ONE &amp; Médecin référent</t>
  </si>
  <si>
    <t xml:space="preserve">  ⚡  ALERTES SPÉCIALES ANTÉCÉDENTS MÉDICAUX</t>
  </si>
  <si>
    <t>🔴 URGENT — Vaccin dû ou dépassé</t>
  </si>
  <si>
    <t>🟠 RAPPEL — &lt; 30 jours</t>
  </si>
  <si>
    <t>🟣 ADAPTÉ — Schéma modifié</t>
  </si>
  <si>
    <t>⛔ CONTRE-INDIQUÉ — Avis médecin</t>
  </si>
  <si>
    <t>✅ Administré</t>
  </si>
  <si>
    <t>🔵 Vaccin supplémentaire recommandé</t>
  </si>
  <si>
    <t>Profil médical</t>
  </si>
  <si>
    <t>Hexavalent D1
2 mois
(2 mois)</t>
  </si>
  <si>
    <t>Hexavalent D2
3 mois
(3 mois)</t>
  </si>
  <si>
    <t>Hexavalent D3
4 mois
(4 mois)</t>
  </si>
  <si>
    <t>Hexavalent
Rappel 12 mois
(12 mois)</t>
  </si>
  <si>
    <t>Pneumocoque D1
2 mois
(2 mois)</t>
  </si>
  <si>
    <t>Pneumocoque D2
4 mois
(4 mois)</t>
  </si>
  <si>
    <t>Pneumo Rappel
12 mois
(12 mois)</t>
  </si>
  <si>
    <t>Méningo ACWY
12 mois
(12 mois)</t>
  </si>
  <si>
    <t>RRO D1
12 mois
(12 mois)</t>
  </si>
  <si>
    <t>RRO D2
15 mois
(15 mois)</t>
  </si>
  <si>
    <t>Grippe
(annuel)
(Annuel/Saisonnier)</t>
  </si>
  <si>
    <t>Varicelle
(recommandé)
(12 mois)</t>
  </si>
  <si>
    <t>VRS Beyfortus®
(hiver)
(Annuel/Saisonnier)</t>
  </si>
  <si>
    <t>Observations
Médecin référent</t>
  </si>
  <si>
    <t>📅 Date
prévue</t>
  </si>
  <si>
    <t>✅ Date
réelle</t>
  </si>
  <si>
    <t>⚡ Alerte
spéciale</t>
  </si>
  <si>
    <t>Notes / Prescriptions</t>
  </si>
  <si>
    <t>📌 Références : Guide ONE 2023 · Conseil Supérieur de la Santé (CSS) Belgique · vaccination-info.be · Protocoles pédiatriques CHU Liège / ULB · Tout schéma vaccinal modifié doit être validé par le médecin référent et consigné dans le dossier médical.</t>
  </si>
  <si>
    <t>📖  GUIDE DES PROTOCOLES VACCINAUX PAR PROFIL MÉDICAL  —  Référence professionnelle</t>
  </si>
  <si>
    <t xml:space="preserve">  🟣  PRÉMATURÉ (naissance avant 37 semaines d'aménorrhée)</t>
  </si>
  <si>
    <t>Principe fondamental</t>
  </si>
  <si>
    <t>Les vaccins sont administrés selon l'ÂGE CHRONOLOGIQUE (date de naissance réelle), et NON selon l'âge corrigé. Un bébé né à 28 SA reçoit ses vaccins à 2 mois de vie réelle, même s'il n'a que -2 mois d'âge corrigé.</t>
  </si>
  <si>
    <t>Hexavalent</t>
  </si>
  <si>
    <t>Schéma standard 2-3-4-12 mois. Tolérance généralement bonne. Surveillance accrue en néonatologie pour les très grands prématurés (&lt; 28 SA).</t>
  </si>
  <si>
    <t>Pneumocoque</t>
  </si>
  <si>
    <t>Schéma RENFORCÉ recommandé : 4 doses (2-3-4-12 mois) au lieu de 3 doses standard. Les prématurés sont plus vulnérables aux infections invasives à pneumocoques.</t>
  </si>
  <si>
    <t>VRS — Beyfortus®</t>
  </si>
  <si>
    <t>PRIORITAIRE et RECOMMANDÉ en urgence. Les prématurés (surtout &lt; 35 SA) sont à très haut risque de bronchiolite sévère. Administration avant la saison hivernale.</t>
  </si>
  <si>
    <t>RRO</t>
  </si>
  <si>
    <t>Schéma standard 12-15 mois. Pas de contre-indication liée à la prématurité.</t>
  </si>
  <si>
    <t>Grippe</t>
  </si>
  <si>
    <t>FORTEMENT RECOMMANDÉ dès 6 mois, surtout si bronchodysplasie pulmonaire associée.</t>
  </si>
  <si>
    <t xml:space="preserve">  🔴  IMMUNODÉPRIMÉ (déficit immunitaire, chimiothérapie, corticothérapie prolongée)</t>
  </si>
  <si>
    <t>⚠️ RÈGLE ABSOLUE</t>
  </si>
  <si>
    <t>Tous les vaccins VIVANTS ATTÉNUÉS sont CONTRE-INDIQUÉS chez l'enfant immunodéprimé sévère. Cela inclut le RRO (Rougeole-Rubéole-Oreillons), la Varicelle et le Rotavirus oral.</t>
  </si>
  <si>
    <t>Vaccin inactivé → administrable. Cependant, la réponse immunitaire peut être insuffisante. Une sérologie post-vaccinale est recommandée pour vérifier la protection réelle.</t>
  </si>
  <si>
    <t>Schéma RENFORCÉ obligatoire : 4 doses + rappel supplémentaire à 24 mois. Les infections invasives à pneumocoques sont potentiellement mortelles chez l'immunodéprimé.</t>
  </si>
  <si>
    <t>Méningocoque</t>
  </si>
  <si>
    <t>PRIORITAIRE. Schéma renforcé recommandé. Avis du médecin spécialiste indispensable.</t>
  </si>
  <si>
    <t>⛔ CONTRE-INDIQUÉ en cas d'immunodépression sévère. Peut être administré en cas d'immunodépression légère/modérée après avis médical.</t>
  </si>
  <si>
    <t>OBLIGATOIRE annuellement. Vaccin inactivé uniquement (pas le spray nasal vivant).</t>
  </si>
  <si>
    <t>Entourage</t>
  </si>
  <si>
    <t>La vaccination de l'entourage (parents, fratrie, professionnels) est ESSENTIELLE pour protéger l'enfant immunodéprimé (stratégie cocoon élargie).</t>
  </si>
  <si>
    <t xml:space="preserve">  🔵  CARDIOPATHIE CONGÉNITALE</t>
  </si>
  <si>
    <t>Schéma standard</t>
  </si>
  <si>
    <t>Les vaccins obligatoires ONE sont administrés selon le schéma standard. Aucune contre-indication spécifique aux vaccins inactivés.</t>
  </si>
  <si>
    <t>PRIORITAIRE ABSOLU. Les cardiopathies congénitales hémodynamiquement significatives sont une indication formelle à l'immunisation contre le VRS avant chaque saison hivernale.</t>
  </si>
  <si>
    <t>FORTEMENT RECOMMANDÉ dès 6 mois. La grippe peut décompenser une cardiopathie fragile.</t>
  </si>
  <si>
    <t>Schéma renforcé recommandé (4 doses). Les infections respiratoires sont particulièrement dangereuses chez l'enfant porteur d'une cardiopathie.</t>
  </si>
  <si>
    <t xml:space="preserve">  🟡  ALLERGIE SÉVÈRE (anaphylaxie, allergie œuf, latex)</t>
  </si>
  <si>
    <t>Allergie à l'œuf</t>
  </si>
  <si>
    <t>Les vaccins contre la grippe et la fièvre jaune contiennent des protéines d'œuf. Le vaccin RRO peut être administré même en cas d'allergie sévère à l'œuf, sous surveillance médicale de 30 minutes en milieu équipé.</t>
  </si>
  <si>
    <t>Allergie au latex</t>
  </si>
  <si>
    <t>Vérifier les composants des seringues et bouchons de flacons. Informer systématiquement le médecin vaccinateur.</t>
  </si>
  <si>
    <t>Anaphylaxie antérieure</t>
  </si>
  <si>
    <t>Toute vaccination doit être réalisée en milieu médical équipé (adrénaline disponible). Surveillance de 30 minutes minimum post-injection.</t>
  </si>
  <si>
    <t>Allergie aux excipients</t>
  </si>
  <si>
    <t>Certains vaccins contiennent de la néomycine, gélatine, thiomersal. Consulter la notice du vaccin et l'allergologue avant administration.</t>
  </si>
  <si>
    <t>📚 Sources : Guide ONE 2023 · Conseil Supérieur de la Santé (CSS) Belgique — Avis 9158 · vaccination-info.be (2025) · Protocoles pédiatriques CHU Liège / ULB · European Centre for Disease Prevention and Control (ECDC) · Tout protocole doit être validé par le médecin référent de la crèche.</t>
  </si>
  <si>
    <t>Source</t>
  </si>
  <si>
    <t>✓ Action faite</t>
  </si>
  <si>
    <t>▼ Zone de calcul (ne pas modifier) ▼</t>
  </si>
  <si>
    <t>Idx</t>
  </si>
  <si>
    <t>Nom Prénom</t>
  </si>
  <si>
    <t>Date réelle</t>
  </si>
  <si>
    <t>Retard j</t>
  </si>
  <si>
    <t>Méningocoque ACWY (15 mois)</t>
  </si>
  <si>
    <t>Hexavalent Rappel (15 mois)</t>
  </si>
  <si>
    <t>💉 Calendrier</t>
  </si>
  <si>
    <t>Dans (jours)</t>
  </si>
  <si>
    <t>✓ Parents prévenus</t>
  </si>
  <si>
    <t>💡 Tableau 100% automatique — alimenté par le 💉 Calendrier Vaccinal. Mettez à jour les dates de naissance et dates d'administration là-bas, les alertes ici se rafraîchissent seules.</t>
  </si>
  <si>
    <t>TieBreak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</si>
</sst>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 mmmm\ yyyy"/>
    <numFmt numFmtId="168" formatCode="0;;;"/>
    <numFmt numFmtId="169" formatCode="dd/mm/yyyy;;;"/>
    <numFmt numFmtId="170" formatCode="0&quot; j&quot;;;;"/>
  </numFmts>
  <fonts count="31" x14ac:knownFonts="1">
    <font>
      <sz val="11"/>
      <color theme="1"/>
      <name val="Calibri"/>
      <family val="2"/>
      <scheme val="minor"/>
    </font>
    <font>
      <b/>
      <sz val="15"/>
      <color rgb="FFFFFFFF"/>
      <name val="Calibri"/>
    </font>
    <font>
      <b/>
      <sz val="11"/>
      <color rgb="FFFFFFFF"/>
      <name val="Calibri"/>
    </font>
    <font>
      <b/>
      <sz val="10"/>
      <color rgb="FF2C3E50"/>
      <name val="Calibri"/>
    </font>
    <font>
      <b/>
      <sz val="11"/>
      <color rgb="FF2C3E50"/>
      <name val="Calibri"/>
    </font>
    <font>
      <sz val="10"/>
      <color rgb="FF2C3E50"/>
      <name val="Calibri"/>
    </font>
    <font>
      <i/>
      <sz val="9"/>
      <color rgb="FFFFFFFF"/>
      <name val="Calibri"/>
    </font>
    <font>
      <b/>
      <sz val="14"/>
      <color rgb="FFFFFFFF"/>
      <name val="Calibri"/>
    </font>
    <font>
      <b/>
      <sz val="9"/>
      <color rgb="FFE74C3C"/>
      <name val="Calibri"/>
    </font>
    <font>
      <b/>
      <sz val="9"/>
      <color rgb="FFFF6B35"/>
      <name val="Calibri"/>
    </font>
    <font>
      <b/>
      <sz val="9"/>
      <color rgb="FF27AE60"/>
      <name val="Calibri"/>
    </font>
    <font>
      <b/>
      <sz val="9"/>
      <color rgb="FF2C3E50"/>
      <name val="Calibri"/>
    </font>
    <font>
      <b/>
      <sz val="9"/>
      <color rgb="FF2E86AB"/>
      <name val="Calibri"/>
    </font>
    <font>
      <b/>
      <sz val="9"/>
      <color rgb="FFFFFFFF"/>
      <name val="Calibri"/>
    </font>
    <font>
      <b/>
      <sz val="8"/>
      <color rgb="FFFFFFFF"/>
      <name val="Calibri"/>
    </font>
    <font>
      <b/>
      <sz val="8"/>
      <color rgb="FF2C3E50"/>
      <name val="Calibri"/>
    </font>
    <font>
      <sz val="9"/>
      <color rgb="FF2C3E50"/>
      <name val="Calibri"/>
    </font>
    <font>
      <i/>
      <sz val="9"/>
      <color rgb="FF2E86AB"/>
      <name val="Calibri"/>
    </font>
    <font>
      <i/>
      <sz val="9"/>
      <color rgb="FF2C3E50"/>
      <name val="Calibri"/>
    </font>
    <font>
      <b/>
      <sz val="13"/>
      <color rgb="FFFFFFFF"/>
      <name val="Calibri"/>
    </font>
    <font>
      <b/>
      <sz val="10"/>
      <color rgb="FFFFFFFF"/>
      <name val="Calibri"/>
    </font>
    <font>
      <b/>
      <sz val="12"/>
      <color rgb="FF2C3E50"/>
      <name val="Calibri"/>
    </font>
    <font>
      <b/>
      <sz val="9"/>
      <color rgb="FF8E44AD"/>
      <name val="Calibri"/>
    </font>
    <font>
      <b/>
      <sz val="9"/>
      <color rgb="FFF39C12"/>
      <name val="Calibri"/>
    </font>
    <font>
      <b/>
      <sz val="9"/>
      <color rgb="FFE91E8C"/>
      <name val="Calibri"/>
    </font>
    <font>
      <i/>
      <sz val="9"/>
      <color rgb="FFE74C3C"/>
      <name val="Calibri"/>
    </font>
    <font>
      <b/>
      <sz val="10"/>
      <color rgb="FF8E44AD"/>
      <name val="Calibri"/>
    </font>
    <font>
      <b/>
      <sz val="11"/>
      <color theme="1"/>
      <name val="Calibri"/>
      <family val="2"/>
      <scheme val="minor"/>
    </font>
    <font>
      <b/>
      <sz val="12"/>
      <color rgb="FFFFFFFF"/>
      <name val="Calibri"/>
      <family val="2"/>
      <scheme val="minor"/>
    </font>
    <font>
      <i/>
      <sz val="11"/>
      <color rgb="FF595959"/>
      <name val="Calibri"/>
      <family val="2"/>
      <scheme val="minor"/>
    </font>
    <font>
      <b/>
      <sz val="10"/>
      <color rgb="FFFFFFFF"/>
      <name val="Calibri"/>
      <family val="2"/>
      <scheme val="minor"/>
    </font>
  </fonts>
  <fills count="23">
    <fill>
      <patternFill patternType="none"/>
    </fill>
    <fill>
      <patternFill patternType="gray125"/>
    </fill>
    <fill>
      <patternFill patternType="solid">
        <fgColor rgb="FFFF6B35"/>
        <bgColor rgb="FFFF6B35"/>
      </patternFill>
    </fill>
    <fill>
      <patternFill patternType="solid">
        <fgColor rgb="FF2E86AB"/>
        <bgColor rgb="FF2E86AB"/>
      </patternFill>
    </fill>
    <fill>
      <patternFill patternType="solid">
        <fgColor rgb="FFD6EAF8"/>
        <bgColor rgb="FFD6EAF8"/>
      </patternFill>
    </fill>
    <fill>
      <patternFill patternType="solid">
        <fgColor rgb="FFFFFFFF"/>
        <bgColor rgb="FFFFFFFF"/>
      </patternFill>
    </fill>
    <fill>
      <patternFill patternType="solid">
        <fgColor rgb="FF2C3E50"/>
        <bgColor rgb="FF2C3E50"/>
      </patternFill>
    </fill>
    <fill>
      <patternFill patternType="solid">
        <fgColor rgb="FFFADBD8"/>
        <bgColor rgb="FFFADBD8"/>
      </patternFill>
    </fill>
    <fill>
      <patternFill patternType="solid">
        <fgColor rgb="FFFFE8D6"/>
        <bgColor rgb="FFFFE8D6"/>
      </patternFill>
    </fill>
    <fill>
      <patternFill patternType="solid">
        <fgColor rgb="FFF5EEF8"/>
        <bgColor rgb="FFF5EEF8"/>
      </patternFill>
    </fill>
    <fill>
      <patternFill patternType="solid">
        <fgColor rgb="FFE74C3C"/>
        <bgColor rgb="FFE74C3C"/>
      </patternFill>
    </fill>
    <fill>
      <patternFill patternType="solid">
        <fgColor rgb="FFD5F5E3"/>
        <bgColor rgb="FFD5F5E3"/>
      </patternFill>
    </fill>
    <fill>
      <patternFill patternType="solid">
        <fgColor rgb="FFF2F3F4"/>
        <bgColor rgb="FFF2F3F4"/>
      </patternFill>
    </fill>
    <fill>
      <patternFill patternType="solid">
        <fgColor rgb="FFFEF9E7"/>
        <bgColor rgb="FFFEF9E7"/>
      </patternFill>
    </fill>
    <fill>
      <patternFill patternType="solid">
        <fgColor rgb="FF8E44AD"/>
        <bgColor rgb="FF8E44AD"/>
      </patternFill>
    </fill>
    <fill>
      <patternFill patternType="solid">
        <fgColor rgb="FFFCE4EC"/>
        <bgColor rgb="FFFCE4EC"/>
      </patternFill>
    </fill>
    <fill>
      <patternFill patternType="solid">
        <fgColor rgb="FF795548"/>
        <bgColor rgb="FF795548"/>
      </patternFill>
    </fill>
    <fill>
      <patternFill patternType="solid">
        <fgColor rgb="FFF39C12"/>
        <bgColor rgb="FFF39C12"/>
      </patternFill>
    </fill>
    <fill>
      <patternFill patternType="solid">
        <fgColor rgb="FFC00000"/>
        <bgColor indexed="64"/>
      </patternFill>
    </fill>
    <fill>
      <patternFill patternType="solid">
        <fgColor rgb="FFF2F2F2"/>
        <bgColor indexed="64"/>
      </patternFill>
    </fill>
    <fill>
      <patternFill patternType="solid">
        <fgColor rgb="FFFFE699"/>
        <bgColor indexed="64"/>
      </patternFill>
    </fill>
    <fill>
      <patternFill patternType="solid">
        <fgColor rgb="FFED7D31"/>
        <bgColor indexed="64"/>
      </patternFill>
    </fill>
    <fill>
      <patternFill patternType="solid">
        <fgColor rgb="FF4472C4"/>
        <bgColor indexed="64"/>
      </patternFill>
    </fill>
  </fills>
  <borders count="44">
    <border>
      <left/>
      <right/>
      <top/>
      <bottom/>
      <diagonal/>
    </border>
    <border>
      <left style="medium">
        <color rgb="FF2C3E50"/>
      </left>
      <right style="medium">
        <color rgb="FF2C3E50"/>
      </right>
      <top style="medium">
        <color rgb="FF2C3E50"/>
      </top>
      <bottom style="medium">
        <color rgb="FF2C3E50"/>
      </bottom>
      <diagonal/>
    </border>
    <border>
      <left style="thin">
        <color rgb="FFBDC3C7"/>
      </left>
      <right style="thin">
        <color rgb="FFBDC3C7"/>
      </right>
      <top style="thin">
        <color rgb="FFBDC3C7"/>
      </top>
      <bottom style="thin">
        <color rgb="FFBDC3C7"/>
      </bottom>
      <diagonal/>
    </border>
    <border>
      <left style="medium">
        <color rgb="FF2E86AB"/>
      </left>
      <right style="medium">
        <color rgb="FF2E86AB"/>
      </right>
      <top style="medium">
        <color rgb="FF2E86AB"/>
      </top>
      <bottom style="medium">
        <color rgb="FF2E86AB"/>
      </bottom>
      <diagonal/>
    </border>
    <border>
      <left style="thin">
        <color rgb="FF27AE60"/>
      </left>
      <right style="thin">
        <color rgb="FF27AE60"/>
      </right>
      <top style="thin">
        <color rgb="FF27AE60"/>
      </top>
      <bottom style="thin">
        <color rgb="FF27AE60"/>
      </bottom>
      <diagonal/>
    </border>
    <border>
      <left style="thin">
        <color rgb="FFE74C3C"/>
      </left>
      <right style="thin">
        <color rgb="FFE74C3C"/>
      </right>
      <top style="thin">
        <color rgb="FFE74C3C"/>
      </top>
      <bottom style="thin">
        <color rgb="FFE74C3C"/>
      </bottom>
      <diagonal/>
    </border>
    <border>
      <left style="thin">
        <color rgb="FFFF6B35"/>
      </left>
      <right style="thin">
        <color rgb="FFFF6B35"/>
      </right>
      <top style="thin">
        <color rgb="FFFF6B35"/>
      </top>
      <bottom style="thin">
        <color rgb="FFFF6B35"/>
      </bottom>
      <diagonal/>
    </border>
    <border>
      <left style="thin">
        <color rgb="FF2C3E50"/>
      </left>
      <right style="thin">
        <color rgb="FF2C3E50"/>
      </right>
      <top style="thin">
        <color rgb="FF2C3E50"/>
      </top>
      <bottom style="thin">
        <color rgb="FF2C3E50"/>
      </bottom>
      <diagonal/>
    </border>
    <border>
      <left style="thin">
        <color rgb="FF2E86AB"/>
      </left>
      <right style="thin">
        <color rgb="FF2E86AB"/>
      </right>
      <top style="thin">
        <color rgb="FF2E86AB"/>
      </top>
      <bottom style="thin">
        <color rgb="FF2E86AB"/>
      </bottom>
      <diagonal/>
    </border>
    <border>
      <left style="thin">
        <color rgb="FFF39C12"/>
      </left>
      <right style="thin">
        <color rgb="FFF39C12"/>
      </right>
      <top style="thin">
        <color rgb="FFF39C12"/>
      </top>
      <bottom style="thin">
        <color rgb="FFF39C12"/>
      </bottom>
      <diagonal/>
    </border>
    <border>
      <left style="medium">
        <color rgb="FF27AE60"/>
      </left>
      <right style="medium">
        <color rgb="FF27AE60"/>
      </right>
      <top style="medium">
        <color rgb="FF27AE60"/>
      </top>
      <bottom style="medium">
        <color rgb="FF27AE60"/>
      </bottom>
      <diagonal/>
    </border>
    <border>
      <left/>
      <right/>
      <top style="medium">
        <color rgb="FF2C3E50"/>
      </top>
      <bottom style="medium">
        <color rgb="FF2C3E50"/>
      </bottom>
      <diagonal/>
    </border>
    <border>
      <left/>
      <right style="medium">
        <color rgb="FF2C3E50"/>
      </right>
      <top style="medium">
        <color rgb="FF2C3E50"/>
      </top>
      <bottom style="medium">
        <color rgb="FF2C3E50"/>
      </bottom>
      <diagonal/>
    </border>
    <border>
      <left/>
      <right/>
      <top style="thin">
        <color rgb="FF2C3E50"/>
      </top>
      <bottom style="thin">
        <color rgb="FF2C3E50"/>
      </bottom>
      <diagonal/>
    </border>
    <border>
      <left/>
      <right style="thin">
        <color rgb="FF2C3E50"/>
      </right>
      <top style="thin">
        <color rgb="FF2C3E50"/>
      </top>
      <bottom style="thin">
        <color rgb="FF2C3E50"/>
      </bottom>
      <diagonal/>
    </border>
    <border>
      <left/>
      <right/>
      <top style="thin">
        <color rgb="FFFF6B35"/>
      </top>
      <bottom style="thin">
        <color rgb="FFFF6B35"/>
      </bottom>
      <diagonal/>
    </border>
    <border>
      <left/>
      <right style="thin">
        <color rgb="FFFF6B35"/>
      </right>
      <top style="thin">
        <color rgb="FFFF6B35"/>
      </top>
      <bottom style="thin">
        <color rgb="FFFF6B35"/>
      </bottom>
      <diagonal/>
    </border>
    <border>
      <left/>
      <right/>
      <top style="thin">
        <color rgb="FF2E86AB"/>
      </top>
      <bottom style="thin">
        <color rgb="FF2E86AB"/>
      </bottom>
      <diagonal/>
    </border>
    <border>
      <left/>
      <right style="thin">
        <color rgb="FF2E86AB"/>
      </right>
      <top style="thin">
        <color rgb="FF2E86AB"/>
      </top>
      <bottom style="thin">
        <color rgb="FF2E86AB"/>
      </bottom>
      <diagonal/>
    </border>
    <border>
      <left/>
      <right/>
      <top style="thin">
        <color rgb="FFF39C12"/>
      </top>
      <bottom style="thin">
        <color rgb="FFF39C12"/>
      </bottom>
      <diagonal/>
    </border>
    <border>
      <left/>
      <right style="thin">
        <color rgb="FFF39C12"/>
      </right>
      <top style="thin">
        <color rgb="FFF39C12"/>
      </top>
      <bottom style="thin">
        <color rgb="FFF39C12"/>
      </bottom>
      <diagonal/>
    </border>
    <border>
      <left/>
      <right/>
      <top style="thin">
        <color rgb="FF27AE60"/>
      </top>
      <bottom style="thin">
        <color rgb="FF27AE60"/>
      </bottom>
      <diagonal/>
    </border>
    <border>
      <left/>
      <right style="thin">
        <color rgb="FF27AE60"/>
      </right>
      <top style="thin">
        <color rgb="FF27AE60"/>
      </top>
      <bottom style="thin">
        <color rgb="FF27AE60"/>
      </bottom>
      <diagonal/>
    </border>
    <border>
      <left/>
      <right/>
      <top style="thin">
        <color rgb="FFE74C3C"/>
      </top>
      <bottom style="thin">
        <color rgb="FFE74C3C"/>
      </bottom>
      <diagonal/>
    </border>
    <border>
      <left/>
      <right style="thin">
        <color rgb="FFE74C3C"/>
      </right>
      <top style="thin">
        <color rgb="FFE74C3C"/>
      </top>
      <bottom style="thin">
        <color rgb="FFE74C3C"/>
      </bottom>
      <diagonal/>
    </border>
    <border>
      <left/>
      <right/>
      <top style="medium">
        <color rgb="FF2E86AB"/>
      </top>
      <bottom style="medium">
        <color rgb="FF2E86AB"/>
      </bottom>
      <diagonal/>
    </border>
    <border>
      <left/>
      <right style="medium">
        <color rgb="FF2E86AB"/>
      </right>
      <top style="medium">
        <color rgb="FF2E86AB"/>
      </top>
      <bottom style="medium">
        <color rgb="FF2E86AB"/>
      </bottom>
      <diagonal/>
    </border>
    <border>
      <left/>
      <right/>
      <top style="thin">
        <color rgb="FFBDC3C7"/>
      </top>
      <bottom style="thin">
        <color rgb="FFBDC3C7"/>
      </bottom>
      <diagonal/>
    </border>
    <border>
      <left/>
      <right style="thin">
        <color rgb="FFBDC3C7"/>
      </right>
      <top style="thin">
        <color rgb="FFBDC3C7"/>
      </top>
      <bottom style="thin">
        <color rgb="FFBDC3C7"/>
      </bottom>
      <diagonal/>
    </border>
    <border>
      <left/>
      <right/>
      <top style="medium">
        <color rgb="FF27AE60"/>
      </top>
      <bottom style="medium">
        <color rgb="FF27AE60"/>
      </bottom>
      <diagonal/>
    </border>
    <border>
      <left/>
      <right style="medium">
        <color rgb="FF27AE60"/>
      </right>
      <top style="medium">
        <color rgb="FF27AE60"/>
      </top>
      <bottom style="medium">
        <color rgb="FF27AE60"/>
      </bottom>
      <diagonal/>
    </border>
    <border>
      <left style="thin">
        <color rgb="FF8E44AD"/>
      </left>
      <right style="thin">
        <color rgb="FF8E44AD"/>
      </right>
      <top style="thin">
        <color rgb="FF8E44AD"/>
      </top>
      <bottom style="thin">
        <color rgb="FF8E44AD"/>
      </bottom>
      <diagonal/>
    </border>
    <border>
      <left style="thin">
        <color rgb="FFE91E8C"/>
      </left>
      <right style="thin">
        <color rgb="FFE91E8C"/>
      </right>
      <top style="thin">
        <color rgb="FFE91E8C"/>
      </top>
      <bottom style="thin">
        <color rgb="FFE91E8C"/>
      </bottom>
      <diagonal/>
    </border>
    <border>
      <left style="medium">
        <color rgb="FF8E44AD"/>
      </left>
      <right style="medium">
        <color rgb="FF8E44AD"/>
      </right>
      <top style="medium">
        <color rgb="FF8E44AD"/>
      </top>
      <bottom style="medium">
        <color rgb="FF8E44AD"/>
      </bottom>
      <diagonal/>
    </border>
    <border>
      <left style="medium">
        <color rgb="FFE74C3C"/>
      </left>
      <right style="medium">
        <color rgb="FFE74C3C"/>
      </right>
      <top style="medium">
        <color rgb="FFE74C3C"/>
      </top>
      <bottom style="medium">
        <color rgb="FFE74C3C"/>
      </bottom>
      <diagonal/>
    </border>
    <border>
      <left style="medium">
        <color rgb="FFF39C12"/>
      </left>
      <right style="medium">
        <color rgb="FFF39C12"/>
      </right>
      <top style="medium">
        <color rgb="FFF39C12"/>
      </top>
      <bottom style="medium">
        <color rgb="FFF39C12"/>
      </bottom>
      <diagonal/>
    </border>
    <border>
      <left/>
      <right/>
      <top style="medium">
        <color rgb="FF8E44AD"/>
      </top>
      <bottom style="medium">
        <color rgb="FF8E44AD"/>
      </bottom>
      <diagonal/>
    </border>
    <border>
      <left/>
      <right style="medium">
        <color rgb="FF8E44AD"/>
      </right>
      <top style="medium">
        <color rgb="FF8E44AD"/>
      </top>
      <bottom style="medium">
        <color rgb="FF8E44AD"/>
      </bottom>
      <diagonal/>
    </border>
    <border>
      <left/>
      <right style="thin">
        <color rgb="FFE91E8C"/>
      </right>
      <top style="thin">
        <color rgb="FFE91E8C"/>
      </top>
      <bottom style="thin">
        <color rgb="FFE91E8C"/>
      </bottom>
      <diagonal/>
    </border>
    <border>
      <left/>
      <right style="thin">
        <color rgb="FF8E44AD"/>
      </right>
      <top style="thin">
        <color rgb="FF8E44AD"/>
      </top>
      <bottom style="thin">
        <color rgb="FF8E44AD"/>
      </bottom>
      <diagonal/>
    </border>
    <border>
      <left/>
      <right/>
      <top style="medium">
        <color rgb="FFF39C12"/>
      </top>
      <bottom style="medium">
        <color rgb="FFF39C12"/>
      </bottom>
      <diagonal/>
    </border>
    <border>
      <left/>
      <right style="medium">
        <color rgb="FFF39C12"/>
      </right>
      <top style="medium">
        <color rgb="FFF39C12"/>
      </top>
      <bottom style="medium">
        <color rgb="FFF39C12"/>
      </bottom>
      <diagonal/>
    </border>
    <border>
      <left/>
      <right/>
      <top style="medium">
        <color rgb="FFE74C3C"/>
      </top>
      <bottom style="medium">
        <color rgb="FFE74C3C"/>
      </bottom>
      <diagonal/>
    </border>
    <border>
      <left/>
      <right style="medium">
        <color rgb="FFE74C3C"/>
      </right>
      <top style="medium">
        <color rgb="FFE74C3C"/>
      </top>
      <bottom style="medium">
        <color rgb="FFE74C3C"/>
      </bottom>
      <diagonal/>
    </border>
  </borders>
  <cellStyleXfs count="1">
    <xf numFmtId="0" fontId="0" fillId="0" borderId="0"/>
  </cellStyleXfs>
  <cellXfs count="134">
    <xf numFmtId="0" fontId="0" fillId="0" borderId="0" xfId="0"/>
    <xf numFmtId="0" fontId="13"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3" fillId="4" borderId="2" xfId="0" applyFont="1" applyFill="1" applyBorder="1" applyAlignment="1">
      <alignment horizontal="center" vertical="center"/>
    </xf>
    <xf numFmtId="0" fontId="5" fillId="5" borderId="2" xfId="0" applyFont="1" applyFill="1" applyBorder="1" applyAlignment="1">
      <alignment horizontal="left" vertical="center" wrapText="1"/>
    </xf>
    <xf numFmtId="14" fontId="5" fillId="5" borderId="2" xfId="0" applyNumberFormat="1" applyFont="1" applyFill="1" applyBorder="1" applyAlignment="1">
      <alignment horizontal="center" vertical="center"/>
    </xf>
    <xf numFmtId="0" fontId="5" fillId="5" borderId="2" xfId="0" applyFont="1" applyFill="1" applyBorder="1" applyAlignment="1">
      <alignment horizontal="center" vertical="center" wrapText="1"/>
    </xf>
    <xf numFmtId="14" fontId="5" fillId="13" borderId="2" xfId="0" applyNumberFormat="1" applyFont="1" applyFill="1" applyBorder="1" applyAlignment="1">
      <alignment horizontal="center" vertical="center"/>
    </xf>
    <xf numFmtId="0" fontId="16" fillId="12" borderId="2" xfId="0" applyFont="1" applyFill="1" applyBorder="1" applyAlignment="1">
      <alignment horizontal="center" vertical="center" wrapText="1"/>
    </xf>
    <xf numFmtId="0" fontId="17" fillId="4" borderId="2" xfId="0" applyFont="1" applyFill="1" applyBorder="1" applyAlignment="1">
      <alignment horizontal="center" vertical="center"/>
    </xf>
    <xf numFmtId="0" fontId="5" fillId="12" borderId="2" xfId="0" applyFont="1" applyFill="1" applyBorder="1" applyAlignment="1">
      <alignment horizontal="left" vertical="center" wrapText="1"/>
    </xf>
    <xf numFmtId="14" fontId="5" fillId="12" borderId="2" xfId="0" applyNumberFormat="1" applyFont="1" applyFill="1" applyBorder="1" applyAlignment="1">
      <alignment horizontal="center" vertical="center"/>
    </xf>
    <xf numFmtId="0" fontId="5" fillId="12" borderId="2" xfId="0" applyFont="1" applyFill="1" applyBorder="1" applyAlignment="1">
      <alignment horizontal="center" vertical="center" wrapText="1"/>
    </xf>
    <xf numFmtId="0" fontId="5" fillId="5" borderId="4" xfId="0" applyFont="1" applyFill="1" applyBorder="1" applyAlignment="1">
      <alignment horizontal="left" vertical="center"/>
    </xf>
    <xf numFmtId="0" fontId="6" fillId="6" borderId="0" xfId="0" applyFont="1" applyFill="1" applyAlignment="1">
      <alignment horizontal="center" vertical="center"/>
    </xf>
    <xf numFmtId="0" fontId="13" fillId="10" borderId="1"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3" fillId="7" borderId="2" xfId="0" applyFont="1" applyFill="1" applyBorder="1" applyAlignment="1">
      <alignment horizontal="left" vertical="center" wrapText="1"/>
    </xf>
    <xf numFmtId="0" fontId="5" fillId="7" borderId="2" xfId="0" applyFont="1" applyFill="1" applyBorder="1" applyAlignment="1">
      <alignment horizontal="left" vertical="center" wrapText="1"/>
    </xf>
    <xf numFmtId="0" fontId="3" fillId="8" borderId="2" xfId="0" applyFont="1" applyFill="1" applyBorder="1" applyAlignment="1">
      <alignment horizontal="left" vertical="center" wrapText="1"/>
    </xf>
    <xf numFmtId="0" fontId="5" fillId="8" borderId="2" xfId="0" applyFont="1" applyFill="1" applyBorder="1" applyAlignment="1">
      <alignment horizontal="left" vertical="center" wrapText="1"/>
    </xf>
    <xf numFmtId="0" fontId="3" fillId="12" borderId="2" xfId="0" applyFont="1" applyFill="1" applyBorder="1" applyAlignment="1">
      <alignment horizontal="left" vertical="center" wrapText="1"/>
    </xf>
    <xf numFmtId="0" fontId="3" fillId="4" borderId="2" xfId="0" applyFont="1" applyFill="1" applyBorder="1" applyAlignment="1">
      <alignment horizontal="left" vertical="center" wrapText="1"/>
    </xf>
    <xf numFmtId="0" fontId="5" fillId="4" borderId="2" xfId="0" applyFont="1" applyFill="1" applyBorder="1" applyAlignment="1">
      <alignment horizontal="left" vertical="center" wrapText="1"/>
    </xf>
    <xf numFmtId="0" fontId="13" fillId="14" borderId="1" xfId="0" applyFont="1" applyFill="1" applyBorder="1" applyAlignment="1">
      <alignment horizontal="center" vertical="center" wrapText="1"/>
    </xf>
    <xf numFmtId="0" fontId="5" fillId="9" borderId="2" xfId="0" applyFont="1" applyFill="1" applyBorder="1" applyAlignment="1">
      <alignment horizontal="left" vertical="center" wrapText="1"/>
    </xf>
    <xf numFmtId="0" fontId="0" fillId="0" borderId="21" xfId="0" applyBorder="1"/>
    <xf numFmtId="0" fontId="0" fillId="0" borderId="22" xfId="0" applyBorder="1"/>
    <xf numFmtId="0" fontId="3" fillId="9" borderId="2" xfId="0" applyFont="1" applyFill="1" applyBorder="1" applyAlignment="1">
      <alignment horizontal="center" vertical="center"/>
    </xf>
    <xf numFmtId="14" fontId="5" fillId="5" borderId="2" xfId="0" applyNumberFormat="1" applyFont="1" applyFill="1" applyBorder="1" applyAlignment="1">
      <alignment horizontal="center" vertical="center" wrapText="1"/>
    </xf>
    <xf numFmtId="14" fontId="5" fillId="12" borderId="2" xfId="0" applyNumberFormat="1" applyFont="1" applyFill="1" applyBorder="1" applyAlignment="1">
      <alignment horizontal="center" vertical="center" wrapText="1"/>
    </xf>
    <xf numFmtId="0" fontId="15" fillId="13" borderId="1"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5" fillId="11" borderId="4" xfId="0" applyFont="1" applyFill="1" applyBorder="1" applyAlignment="1">
      <alignment horizontal="left" vertical="center"/>
    </xf>
    <xf numFmtId="0" fontId="0" fillId="0" borderId="21" xfId="0" applyBorder="1"/>
    <xf numFmtId="0" fontId="0" fillId="0" borderId="22" xfId="0" applyBorder="1"/>
    <xf numFmtId="0" fontId="0" fillId="5" borderId="3" xfId="0" applyFill="1" applyBorder="1"/>
    <xf numFmtId="0" fontId="0" fillId="0" borderId="25" xfId="0" applyBorder="1"/>
    <xf numFmtId="0" fontId="0" fillId="0" borderId="26" xfId="0" applyBorder="1"/>
    <xf numFmtId="0" fontId="0" fillId="0" borderId="0" xfId="0"/>
    <xf numFmtId="0" fontId="5" fillId="5" borderId="4" xfId="0" applyFont="1" applyFill="1" applyBorder="1" applyAlignment="1">
      <alignment horizontal="left" vertical="center"/>
    </xf>
    <xf numFmtId="0" fontId="5" fillId="7" borderId="2" xfId="0" applyFont="1" applyFill="1" applyBorder="1" applyAlignment="1">
      <alignment horizontal="left" vertical="center"/>
    </xf>
    <xf numFmtId="0" fontId="0" fillId="0" borderId="27" xfId="0" applyBorder="1"/>
    <xf numFmtId="0" fontId="0" fillId="0" borderId="28" xfId="0" applyBorder="1"/>
    <xf numFmtId="0" fontId="4" fillId="7" borderId="2" xfId="0" applyFont="1" applyFill="1" applyBorder="1" applyAlignment="1">
      <alignment horizontal="left" vertical="center"/>
    </xf>
    <xf numFmtId="0" fontId="5" fillId="9" borderId="2" xfId="0" applyFont="1" applyFill="1" applyBorder="1" applyAlignment="1">
      <alignment horizontal="left" vertical="center"/>
    </xf>
    <xf numFmtId="0" fontId="5" fillId="4" borderId="2" xfId="0" applyFont="1" applyFill="1" applyBorder="1" applyAlignment="1">
      <alignment horizontal="left" vertical="center"/>
    </xf>
    <xf numFmtId="0" fontId="3" fillId="4" borderId="2" xfId="0" applyFont="1" applyFill="1" applyBorder="1" applyAlignment="1">
      <alignment horizontal="left" vertical="center"/>
    </xf>
    <xf numFmtId="0" fontId="4" fillId="4" borderId="2" xfId="0" applyFont="1" applyFill="1" applyBorder="1" applyAlignment="1">
      <alignment horizontal="left" vertical="center"/>
    </xf>
    <xf numFmtId="0" fontId="2" fillId="6" borderId="1" xfId="0" applyFont="1" applyFill="1" applyBorder="1" applyAlignment="1">
      <alignment horizontal="left" vertical="center"/>
    </xf>
    <xf numFmtId="0" fontId="0" fillId="0" borderId="11" xfId="0" applyBorder="1"/>
    <xf numFmtId="0" fontId="0" fillId="0" borderId="12" xfId="0" applyBorder="1"/>
    <xf numFmtId="0" fontId="1" fillId="2" borderId="1" xfId="0" applyFont="1" applyFill="1" applyBorder="1" applyAlignment="1">
      <alignment horizontal="center" vertical="center"/>
    </xf>
    <xf numFmtId="0" fontId="4" fillId="8" borderId="2" xfId="0" applyFont="1" applyFill="1" applyBorder="1" applyAlignment="1">
      <alignment horizontal="left" vertical="center"/>
    </xf>
    <xf numFmtId="0" fontId="26" fillId="9" borderId="33" xfId="0" applyFont="1" applyFill="1" applyBorder="1" applyAlignment="1">
      <alignment horizontal="left" vertical="center" wrapText="1"/>
    </xf>
    <xf numFmtId="0" fontId="0" fillId="0" borderId="36" xfId="0" applyBorder="1"/>
    <xf numFmtId="0" fontId="0" fillId="0" borderId="37" xfId="0" applyBorder="1"/>
    <xf numFmtId="0" fontId="4" fillId="9" borderId="2" xfId="0" applyFont="1" applyFill="1" applyBorder="1" applyAlignment="1">
      <alignment horizontal="left" vertical="center"/>
    </xf>
    <xf numFmtId="0" fontId="5" fillId="8" borderId="2" xfId="0" applyFont="1" applyFill="1" applyBorder="1" applyAlignment="1">
      <alignment horizontal="left" vertical="center"/>
    </xf>
    <xf numFmtId="0" fontId="2" fillId="10" borderId="1" xfId="0" applyFont="1" applyFill="1" applyBorder="1" applyAlignment="1">
      <alignment horizontal="left" vertical="center"/>
    </xf>
    <xf numFmtId="0" fontId="2" fillId="3" borderId="1" xfId="0" applyFont="1" applyFill="1" applyBorder="1" applyAlignment="1">
      <alignment horizontal="left" vertical="center"/>
    </xf>
    <xf numFmtId="0" fontId="14" fillId="10" borderId="1" xfId="0" applyFont="1" applyFill="1" applyBorder="1" applyAlignment="1">
      <alignment horizontal="center" vertical="center" wrapText="1"/>
    </xf>
    <xf numFmtId="0" fontId="11" fillId="12" borderId="7" xfId="0" applyFont="1" applyFill="1" applyBorder="1" applyAlignment="1">
      <alignment horizontal="center" vertical="center"/>
    </xf>
    <xf numFmtId="0" fontId="0" fillId="0" borderId="13" xfId="0" applyBorder="1"/>
    <xf numFmtId="0" fontId="0" fillId="0" borderId="14" xfId="0" applyBorder="1"/>
    <xf numFmtId="0" fontId="14" fillId="3" borderId="1" xfId="0" applyFont="1" applyFill="1" applyBorder="1" applyAlignment="1">
      <alignment horizontal="center" vertical="center" wrapText="1"/>
    </xf>
    <xf numFmtId="0" fontId="9" fillId="8" borderId="6" xfId="0" applyFont="1" applyFill="1" applyBorder="1" applyAlignment="1">
      <alignment horizontal="center" vertical="center"/>
    </xf>
    <xf numFmtId="0" fontId="0" fillId="0" borderId="15" xfId="0" applyBorder="1"/>
    <xf numFmtId="0" fontId="0" fillId="0" borderId="16" xfId="0" applyBorder="1"/>
    <xf numFmtId="0" fontId="12" fillId="4" borderId="8" xfId="0" applyFont="1" applyFill="1" applyBorder="1" applyAlignment="1">
      <alignment horizontal="center" vertical="center"/>
    </xf>
    <xf numFmtId="0" fontId="0" fillId="0" borderId="17" xfId="0" applyBorder="1"/>
    <xf numFmtId="0" fontId="0" fillId="0" borderId="18" xfId="0" applyBorder="1"/>
    <xf numFmtId="0" fontId="7" fillId="2" borderId="1" xfId="0" applyFont="1" applyFill="1" applyBorder="1" applyAlignment="1">
      <alignment horizontal="center" vertical="center"/>
    </xf>
    <xf numFmtId="0" fontId="18" fillId="13" borderId="9" xfId="0" applyFont="1" applyFill="1" applyBorder="1" applyAlignment="1">
      <alignment horizontal="left" vertical="center" wrapText="1"/>
    </xf>
    <xf numFmtId="0" fontId="0" fillId="0" borderId="19" xfId="0" applyBorder="1"/>
    <xf numFmtId="0" fontId="0" fillId="0" borderId="20" xfId="0" applyBorder="1"/>
    <xf numFmtId="0" fontId="10" fillId="11" borderId="4" xfId="0" applyFont="1" applyFill="1" applyBorder="1" applyAlignment="1">
      <alignment horizontal="center" vertical="center"/>
    </xf>
    <xf numFmtId="0" fontId="8" fillId="7" borderId="5" xfId="0" applyFont="1" applyFill="1" applyBorder="1" applyAlignment="1">
      <alignment horizontal="center" vertical="center"/>
    </xf>
    <xf numFmtId="0" fontId="0" fillId="0" borderId="23" xfId="0" applyBorder="1"/>
    <xf numFmtId="0" fontId="0" fillId="0" borderId="24" xfId="0" applyBorder="1"/>
    <xf numFmtId="0" fontId="20" fillId="6" borderId="1" xfId="0" applyFont="1" applyFill="1" applyBorder="1" applyAlignment="1">
      <alignment horizontal="left" vertical="center"/>
    </xf>
    <xf numFmtId="0" fontId="2" fillId="2" borderId="1" xfId="0" applyFont="1" applyFill="1" applyBorder="1" applyAlignment="1">
      <alignment horizontal="left" vertical="center"/>
    </xf>
    <xf numFmtId="0" fontId="19" fillId="10" borderId="1" xfId="0" applyFont="1" applyFill="1" applyBorder="1" applyAlignment="1">
      <alignment horizontal="center" vertical="center"/>
    </xf>
    <xf numFmtId="164" fontId="21" fillId="11" borderId="10" xfId="0" applyNumberFormat="1" applyFont="1" applyFill="1" applyBorder="1" applyAlignment="1">
      <alignment horizontal="center" vertical="center"/>
    </xf>
    <xf numFmtId="0" fontId="0" fillId="0" borderId="29" xfId="0" applyBorder="1"/>
    <xf numFmtId="0" fontId="0" fillId="0" borderId="30" xfId="0" applyBorder="1"/>
    <xf numFmtId="0" fontId="18" fillId="13" borderId="9" xfId="0" applyFont="1" applyFill="1" applyBorder="1" applyAlignment="1">
      <alignment horizontal="left" vertical="center"/>
    </xf>
    <xf numFmtId="0" fontId="19" fillId="3" borderId="1" xfId="0" applyFont="1" applyFill="1" applyBorder="1" applyAlignment="1">
      <alignment horizontal="center" vertical="center"/>
    </xf>
    <xf numFmtId="0" fontId="2" fillId="14" borderId="1" xfId="0" applyFont="1" applyFill="1" applyBorder="1" applyAlignment="1">
      <alignment horizontal="left" vertical="center"/>
    </xf>
    <xf numFmtId="0" fontId="5" fillId="5" borderId="2" xfId="0" applyFont="1" applyFill="1" applyBorder="1" applyAlignment="1">
      <alignment horizontal="left" vertical="center"/>
    </xf>
    <xf numFmtId="0" fontId="3" fillId="5" borderId="2" xfId="0" applyFont="1" applyFill="1" applyBorder="1" applyAlignment="1">
      <alignment horizontal="left" vertical="center"/>
    </xf>
    <xf numFmtId="0" fontId="19" fillId="14" borderId="1" xfId="0" applyFont="1" applyFill="1" applyBorder="1" applyAlignment="1">
      <alignment horizontal="center" vertical="center"/>
    </xf>
    <xf numFmtId="0" fontId="22" fillId="9" borderId="31" xfId="0" applyFont="1" applyFill="1" applyBorder="1" applyAlignment="1">
      <alignment horizontal="center" vertical="center"/>
    </xf>
    <xf numFmtId="0" fontId="0" fillId="0" borderId="39" xfId="0" applyBorder="1"/>
    <xf numFmtId="0" fontId="23" fillId="13" borderId="9" xfId="0" applyFont="1" applyFill="1" applyBorder="1" applyAlignment="1">
      <alignment horizontal="center" vertical="center"/>
    </xf>
    <xf numFmtId="0" fontId="25" fillId="7" borderId="9" xfId="0" applyFont="1" applyFill="1" applyBorder="1" applyAlignment="1">
      <alignment horizontal="left" vertical="center" wrapText="1"/>
    </xf>
    <xf numFmtId="0" fontId="24" fillId="15" borderId="32" xfId="0" applyFont="1" applyFill="1" applyBorder="1" applyAlignment="1">
      <alignment horizontal="center" vertical="center"/>
    </xf>
    <xf numFmtId="0" fontId="0" fillId="0" borderId="38" xfId="0" applyBorder="1"/>
    <xf numFmtId="0" fontId="14" fillId="14" borderId="1" xfId="0" applyFont="1" applyFill="1" applyBorder="1" applyAlignment="1">
      <alignment horizontal="center" vertical="center" wrapText="1"/>
    </xf>
    <xf numFmtId="0" fontId="5" fillId="13" borderId="2" xfId="0" applyFont="1" applyFill="1" applyBorder="1" applyAlignment="1">
      <alignment horizontal="left" vertical="center" wrapText="1"/>
    </xf>
    <xf numFmtId="0" fontId="5" fillId="9" borderId="2" xfId="0" applyFont="1" applyFill="1" applyBorder="1" applyAlignment="1">
      <alignment horizontal="left" vertical="center" wrapText="1"/>
    </xf>
    <xf numFmtId="0" fontId="5" fillId="8" borderId="2" xfId="0" applyFont="1" applyFill="1" applyBorder="1" applyAlignment="1">
      <alignment horizontal="left" vertical="center" wrapText="1"/>
    </xf>
    <xf numFmtId="0" fontId="5" fillId="7" borderId="2" xfId="0" applyFont="1" applyFill="1" applyBorder="1" applyAlignment="1">
      <alignment horizontal="left" vertical="center" wrapText="1"/>
    </xf>
    <xf numFmtId="0" fontId="5" fillId="11" borderId="2" xfId="0" applyFont="1" applyFill="1" applyBorder="1" applyAlignment="1">
      <alignment horizontal="left" vertical="center" wrapText="1"/>
    </xf>
    <xf numFmtId="0" fontId="20" fillId="10" borderId="34" xfId="0" applyFont="1" applyFill="1" applyBorder="1" applyAlignment="1">
      <alignment horizontal="left" vertical="center"/>
    </xf>
    <xf numFmtId="0" fontId="0" fillId="0" borderId="42" xfId="0" applyBorder="1"/>
    <xf numFmtId="0" fontId="0" fillId="0" borderId="43" xfId="0" applyBorder="1"/>
    <xf numFmtId="0" fontId="3" fillId="17" borderId="35" xfId="0" applyFont="1" applyFill="1" applyBorder="1" applyAlignment="1">
      <alignment horizontal="left" vertical="center"/>
    </xf>
    <xf numFmtId="0" fontId="0" fillId="0" borderId="40" xfId="0" applyBorder="1"/>
    <xf numFmtId="0" fontId="0" fillId="0" borderId="41" xfId="0" applyBorder="1"/>
    <xf numFmtId="0" fontId="20" fillId="3" borderId="3" xfId="0" applyFont="1" applyFill="1" applyBorder="1" applyAlignment="1">
      <alignment horizontal="left" vertical="center"/>
    </xf>
    <xf numFmtId="0" fontId="5" fillId="4" borderId="2" xfId="0" applyFont="1" applyFill="1" applyBorder="1" applyAlignment="1">
      <alignment horizontal="left" vertical="center" wrapText="1"/>
    </xf>
    <xf numFmtId="0" fontId="20" fillId="14" borderId="33" xfId="0" applyFont="1" applyFill="1" applyBorder="1" applyAlignment="1">
      <alignment horizontal="left" vertical="center"/>
    </xf>
    <xf numFmtId="0" fontId="19" fillId="16" borderId="1" xfId="0" applyFont="1" applyFill="1" applyBorder="1" applyAlignment="1">
      <alignment horizontal="center" vertical="center"/>
    </xf>
    <xf numFmtId="0" fontId="4" fillId="17" borderId="1" xfId="0" applyFont="1" applyFill="1" applyBorder="1" applyAlignment="1">
      <alignment horizontal="left" vertical="center"/>
    </xf>
    <xf numFmtId="0" fontId="27" fillId="19" borderId="0" xfId="0" applyFont="1" applyFill="1"/>
    <xf numFmtId="0" fontId="27" fillId="19" borderId="0" xfId="0" applyFont="1" applyFill="1" applyAlignment="1">
      <alignment horizontal="center"/>
    </xf>
    <xf numFmtId="0" fontId="27" fillId="20" borderId="0" xfId="0" applyFont="1" applyFill="1"/>
    <xf numFmtId="14" fontId="0" fillId="0" borderId="0" xfId="0" applyNumberFormat="1"/>
    <xf numFmtId="0" fontId="29" fillId="0" borderId="0" xfId="0" applyFont="1"/>
    <xf numFmtId="0" fontId="0" fillId="0" borderId="0" xfId="0" applyNumberFormat="1"/>
    <xf numFmtId="168" fontId="0" fillId="0" borderId="0" xfId="0" applyNumberFormat="1"/>
    <xf numFmtId="169" fontId="0" fillId="0" borderId="0" xfId="0" applyNumberFormat="1"/>
    <xf numFmtId="170" fontId="0" fillId="0" borderId="0" xfId="0" applyNumberFormat="1"/>
    <xf numFmtId="0" fontId="30" fillId="18" borderId="0" xfId="0" applyFont="1" applyFill="1" applyAlignment="1">
      <alignment horizontal="center" vertical="center"/>
    </xf>
    <xf numFmtId="0" fontId="28" fillId="21" borderId="0" xfId="0" applyFont="1" applyFill="1" applyAlignment="1">
      <alignment horizontal="center"/>
    </xf>
    <xf numFmtId="0" fontId="28" fillId="22" borderId="0" xfId="0" applyFont="1" applyFill="1" applyAlignment="1">
      <alignment horizontal="center"/>
    </xf>
  </cellXfs>
  <cellStyles count="1">
    <cellStyle name="Normal" xfId="0" builtinId="0"/>
  </cellStyles>
  <dxfs count="2737">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2E86AB"/>
        <name val="Calibri"/>
      </font>
      <fill>
        <patternFill patternType="solid">
          <fgColor rgb="FFD6EAF8"/>
          <bgColor rgb="FFD6EAF8"/>
        </patternFill>
      </fill>
    </dxf>
    <dxf>
      <font>
        <b/>
        <sz val="9"/>
        <color rgb="FF8E44AD"/>
        <name val="Calibri"/>
      </font>
      <fill>
        <patternFill patternType="solid">
          <fgColor rgb="FFF5EEF8"/>
          <bgColor rgb="FFF5EEF8"/>
        </patternFill>
      </fill>
    </dxf>
    <dxf>
      <font>
        <b/>
        <sz val="9"/>
        <color rgb="FFE74C3C"/>
        <name val="Calibri"/>
      </font>
      <fill>
        <patternFill patternType="solid">
          <fgColor rgb="FFFADBD8"/>
          <bgColor rgb="FFFADBD8"/>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sz val="10"/>
        <color rgb="FFE91E8C"/>
        <name val="Calibri"/>
      </font>
      <fill>
        <patternFill patternType="solid">
          <fgColor rgb="FFFCE4EC"/>
          <bgColor rgb="FFFCE4EC"/>
        </patternFill>
      </fill>
    </dxf>
    <dxf>
      <font>
        <sz val="10"/>
        <color rgb="FF27AE60"/>
        <name val="Calibri"/>
      </font>
      <fill>
        <patternFill patternType="solid">
          <fgColor rgb="FFD5F5E3"/>
          <bgColor rgb="FFD5F5E3"/>
        </patternFill>
      </fill>
    </dxf>
    <dxf>
      <font>
        <sz val="10"/>
        <color rgb="FF2E86AB"/>
        <name val="Calibri"/>
      </font>
      <fill>
        <patternFill patternType="solid">
          <fgColor rgb="FFD6EAF8"/>
          <bgColor rgb="FFD6EAF8"/>
        </patternFill>
      </fill>
    </dxf>
    <dxf>
      <font>
        <sz val="10"/>
        <color rgb="FFF39C12"/>
        <name val="Calibri"/>
      </font>
      <fill>
        <patternFill patternType="solid">
          <fgColor rgb="FFFEF9E7"/>
          <bgColor rgb="FFFEF9E7"/>
        </patternFill>
      </fill>
    </dxf>
    <dxf>
      <font>
        <sz val="10"/>
        <color rgb="FFFF6B35"/>
        <name val="Calibri"/>
      </font>
      <fill>
        <patternFill patternType="solid">
          <fgColor rgb="FFFFE8D6"/>
          <bgColor rgb="FFFFE8D6"/>
        </patternFill>
      </fill>
    </dxf>
    <dxf>
      <font>
        <sz val="10"/>
        <color rgb="FFE74C3C"/>
        <name val="Calibri"/>
      </font>
      <fill>
        <patternFill patternType="solid">
          <fgColor rgb="FFFADBD8"/>
          <bgColor rgb="FFFADBD8"/>
        </patternFill>
      </fill>
    </dxf>
    <dxf>
      <font>
        <sz val="10"/>
        <color rgb="FF8E44AD"/>
        <name val="Calibri"/>
      </font>
      <fill>
        <patternFill patternType="solid">
          <fgColor rgb="FFF5EEF8"/>
          <bgColor rgb="FFF5EEF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
      <font>
        <b/>
        <sz val="9"/>
        <color rgb="FF27AE60"/>
        <name val="Calibri"/>
      </font>
      <fill>
        <patternFill patternType="solid">
          <fgColor rgb="FFD5F5E3"/>
          <bgColor rgb="FFD5F5E3"/>
        </patternFill>
      </fill>
    </dxf>
    <dxf>
      <font>
        <b/>
        <sz val="9"/>
        <color rgb="FFFF6B35"/>
        <name val="Calibri"/>
      </font>
      <fill>
        <patternFill patternType="solid">
          <fgColor rgb="FFFFE8D6"/>
          <bgColor rgb="FFFFE8D6"/>
        </patternFill>
      </fill>
    </dxf>
    <dxf>
      <font>
        <b/>
        <sz val="9"/>
        <color rgb="FFE74C3C"/>
        <name val="Calibri"/>
      </font>
      <fill>
        <patternFill patternType="solid">
          <fgColor rgb="FFFADBD8"/>
          <bgColor rgb="FFFADBD8"/>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BB4C04F-8781-4CD5-8239-F7061758520F}">
  <we:reference id="wa200009404" version="1.0.0.8" store="en-US" storeType="OMEX"/>
  <we:alternateReferences>
    <we:reference id="wa200009404" version="1.0.0.8" store="" storeType="OMEX"/>
  </we:alternateReferences>
  <we:properties>
    <we:property name="claude.fileId" value="&quot;e81497c4-6b68-4cdb-b3d5-bdaaa141d3a4&quot;"/>
  </we:properties>
  <we:bindings/>
  <we:snapshot xmlns:r="http://schemas.openxmlformats.org/officeDocument/2006/relationships"/>
</we:webextension>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38"/>
  <sheetViews>
    <sheetView showGridLines="0" workbookViewId="0">
      <pane xSplit="3" ySplit="4" topLeftCell="D5" activePane="bottomRight" state="frozen"/>
      <selection pane="topRight"/>
      <selection pane="bottomLeft"/>
      <selection pane="bottomRight" activeCell="M7" sqref="M7"/>
    </sheetView>
  </sheetViews>
  <sheetFormatPr baseColWidth="10" defaultColWidth="8.88671875" defaultRowHeight="14.4" x14ac:dyDescent="0.3"/>
  <cols>
    <col min="1" max="1" width="4" customWidth="1"/>
    <col min="2" max="2" width="16" customWidth="1"/>
    <col min="3" max="5" width="14" customWidth="1"/>
    <col min="6" max="44" width="13" customWidth="1"/>
    <col min="45" max="45" width="22" customWidth="1"/>
  </cols>
  <sheetData>
    <row r="1" spans="1:45" ht="34.950000000000003" customHeight="1" x14ac:dyDescent="0.3">
      <c r="A1" s="79" t="s">
        <v>26</v>
      </c>
      <c r="B1" s="57"/>
      <c r="C1" s="57"/>
      <c r="D1" s="57"/>
      <c r="E1" s="57"/>
      <c r="F1" s="57"/>
      <c r="G1" s="57"/>
      <c r="H1" s="57"/>
      <c r="I1" s="57"/>
      <c r="J1" s="57"/>
      <c r="K1" s="57"/>
      <c r="L1" s="57"/>
      <c r="M1" s="57"/>
      <c r="N1" s="57"/>
      <c r="O1" s="57"/>
      <c r="P1" s="57"/>
      <c r="Q1" s="57"/>
      <c r="R1" s="57"/>
      <c r="S1" s="57"/>
      <c r="T1" s="57"/>
      <c r="U1" s="57"/>
      <c r="V1" s="58"/>
    </row>
    <row r="2" spans="1:45" ht="6" customHeight="1" x14ac:dyDescent="0.3"/>
    <row r="3" spans="1:45" ht="18" customHeight="1" x14ac:dyDescent="0.3">
      <c r="A3" s="84" t="s">
        <v>27</v>
      </c>
      <c r="B3" s="85"/>
      <c r="C3" s="85"/>
      <c r="D3" s="86"/>
      <c r="E3" s="73" t="s">
        <v>28</v>
      </c>
      <c r="F3" s="74"/>
      <c r="G3" s="74"/>
      <c r="H3" s="75"/>
      <c r="I3" s="83" t="s">
        <v>29</v>
      </c>
      <c r="J3" s="41"/>
      <c r="K3" s="41"/>
      <c r="L3" s="42"/>
      <c r="M3" s="69" t="s">
        <v>30</v>
      </c>
      <c r="N3" s="70"/>
      <c r="O3" s="70"/>
      <c r="P3" s="71"/>
      <c r="Q3" s="76" t="s">
        <v>31</v>
      </c>
      <c r="R3" s="77"/>
      <c r="S3" s="77"/>
      <c r="T3" s="78"/>
    </row>
    <row r="4" spans="1:45" ht="6" customHeight="1" x14ac:dyDescent="0.3"/>
    <row r="5" spans="1:45" ht="45" customHeight="1" x14ac:dyDescent="0.3">
      <c r="A5" s="1" t="s">
        <v>32</v>
      </c>
      <c r="B5" s="1" t="s">
        <v>33</v>
      </c>
      <c r="C5" s="1" t="s">
        <v>34</v>
      </c>
      <c r="D5" s="1" t="s">
        <v>35</v>
      </c>
      <c r="E5" s="1" t="s">
        <v>36</v>
      </c>
      <c r="F5" s="68" t="s">
        <v>37</v>
      </c>
      <c r="G5" s="57"/>
      <c r="H5" s="58"/>
      <c r="I5" s="68" t="s">
        <v>38</v>
      </c>
      <c r="J5" s="57"/>
      <c r="K5" s="58"/>
      <c r="L5" s="68" t="s">
        <v>39</v>
      </c>
      <c r="M5" s="57"/>
      <c r="N5" s="58"/>
      <c r="O5" s="68" t="s">
        <v>40</v>
      </c>
      <c r="P5" s="57"/>
      <c r="Q5" s="58"/>
      <c r="R5" s="68" t="s">
        <v>41</v>
      </c>
      <c r="S5" s="57"/>
      <c r="T5" s="58"/>
      <c r="U5" s="68" t="s">
        <v>42</v>
      </c>
      <c r="V5" s="57"/>
      <c r="W5" s="58"/>
      <c r="X5" s="68" t="s">
        <v>43</v>
      </c>
      <c r="Y5" s="57"/>
      <c r="Z5" s="58"/>
      <c r="AA5" s="68" t="s">
        <v>44</v>
      </c>
      <c r="AB5" s="57"/>
      <c r="AC5" s="58"/>
      <c r="AD5" s="68" t="s">
        <v>45</v>
      </c>
      <c r="AE5" s="57"/>
      <c r="AF5" s="58"/>
      <c r="AG5" s="68" t="s">
        <v>46</v>
      </c>
      <c r="AH5" s="57"/>
      <c r="AI5" s="58"/>
      <c r="AJ5" s="72" t="s">
        <v>47</v>
      </c>
      <c r="AK5" s="57"/>
      <c r="AL5" s="58"/>
      <c r="AM5" s="72" t="s">
        <v>48</v>
      </c>
      <c r="AN5" s="57"/>
      <c r="AO5" s="58"/>
      <c r="AP5" s="72" t="s">
        <v>49</v>
      </c>
      <c r="AQ5" s="57"/>
      <c r="AR5" s="58"/>
      <c r="AS5" s="1" t="s">
        <v>50</v>
      </c>
    </row>
    <row r="6" spans="1:45" ht="40.049999999999997" customHeight="1" x14ac:dyDescent="0.3">
      <c r="F6" s="2" t="s">
        <v>51</v>
      </c>
      <c r="G6" s="3" t="s">
        <v>52</v>
      </c>
      <c r="H6" s="4" t="s">
        <v>53</v>
      </c>
      <c r="I6" s="2" t="s">
        <v>51</v>
      </c>
      <c r="J6" s="3" t="s">
        <v>52</v>
      </c>
      <c r="K6" s="4" t="s">
        <v>53</v>
      </c>
      <c r="L6" s="2" t="s">
        <v>51</v>
      </c>
      <c r="M6" s="3" t="s">
        <v>52</v>
      </c>
      <c r="N6" s="4" t="s">
        <v>53</v>
      </c>
      <c r="O6" s="2" t="s">
        <v>51</v>
      </c>
      <c r="P6" s="3" t="s">
        <v>52</v>
      </c>
      <c r="Q6" s="4" t="s">
        <v>53</v>
      </c>
      <c r="R6" s="2" t="s">
        <v>51</v>
      </c>
      <c r="S6" s="3" t="s">
        <v>52</v>
      </c>
      <c r="T6" s="4" t="s">
        <v>53</v>
      </c>
      <c r="U6" s="2" t="s">
        <v>51</v>
      </c>
      <c r="V6" s="3" t="s">
        <v>52</v>
      </c>
      <c r="W6" s="4" t="s">
        <v>53</v>
      </c>
      <c r="X6" s="2" t="s">
        <v>51</v>
      </c>
      <c r="Y6" s="3" t="s">
        <v>52</v>
      </c>
      <c r="Z6" s="4" t="s">
        <v>53</v>
      </c>
      <c r="AA6" s="2" t="s">
        <v>51</v>
      </c>
      <c r="AB6" s="3" t="s">
        <v>52</v>
      </c>
      <c r="AC6" s="4" t="s">
        <v>53</v>
      </c>
      <c r="AD6" s="2" t="s">
        <v>51</v>
      </c>
      <c r="AE6" s="3" t="s">
        <v>52</v>
      </c>
      <c r="AF6" s="4" t="s">
        <v>53</v>
      </c>
      <c r="AG6" s="2" t="s">
        <v>51</v>
      </c>
      <c r="AH6" s="3" t="s">
        <v>52</v>
      </c>
      <c r="AI6" s="4" t="s">
        <v>53</v>
      </c>
      <c r="AJ6" s="5" t="s">
        <v>51</v>
      </c>
      <c r="AK6" s="3" t="s">
        <v>52</v>
      </c>
      <c r="AL6" s="4" t="s">
        <v>53</v>
      </c>
      <c r="AM6" s="5" t="s">
        <v>51</v>
      </c>
      <c r="AN6" s="3" t="s">
        <v>52</v>
      </c>
      <c r="AO6" s="4" t="s">
        <v>53</v>
      </c>
      <c r="AP6" s="5" t="s">
        <v>51</v>
      </c>
      <c r="AQ6" s="3" t="s">
        <v>52</v>
      </c>
      <c r="AR6" s="4" t="s">
        <v>53</v>
      </c>
      <c r="AS6" s="6" t="s">
        <v>54</v>
      </c>
    </row>
    <row r="7" spans="1:45" ht="22.05" customHeight="1" x14ac:dyDescent="0.3">
      <c r="A7" s="7">
        <v>1</v>
      </c>
      <c r="B7" s="8"/>
      <c r="C7" s="8"/>
      <c r="D7" s="9"/>
      <c r="E7" s="10"/>
      <c r="F7" s="11" t="str">
        <f t="shared" ref="F7:F36" si="0">IF(D7="","",EDATE(D7,2))</f>
        <v/>
      </c>
      <c r="G7" s="9"/>
      <c r="H7" s="12" t="str">
        <f t="shared" ref="H7:H36" ca="1" si="1">IF(G7&lt;&gt;"","✅ Administré le "&amp;TEXT(G7,"DD/MM/YY"),IF(F7="","⚪ Saisir date naissance",IF(TODAY()&gt;F7,"🔴 URGENT — Dû depuis "&amp;TEXT(TODAY()-F7,"0")&amp;" j",IF(TODAY()&gt;=F7-30,"🟠 RAPPEL — Dans "&amp;TEXT(F7-TODAY(),"0")&amp;" j","⚪ Prévu le "&amp;TEXT(F7,"DD/MM/YY")))))</f>
        <v>⚪ Saisir date naissance</v>
      </c>
      <c r="I7" s="11" t="str">
        <f t="shared" ref="I7:I36" si="2">IF(D7="","",EDATE(D7,3))</f>
        <v/>
      </c>
      <c r="J7" s="9"/>
      <c r="K7" s="12" t="str">
        <f t="shared" ref="K7:K36" ca="1" si="3">IF(J7&lt;&gt;"","✅ Administré le "&amp;TEXT(J7,"DD/MM/YY"),IF(I7="","⚪ Saisir date naissance",IF(TODAY()&gt;I7,"🔴 URGENT — Dû depuis "&amp;TEXT(TODAY()-I7,"0")&amp;" j",IF(TODAY()&gt;=I7-30,"🟠 RAPPEL — Dans "&amp;TEXT(I7-TODAY(),"0")&amp;" j","⚪ Prévu le "&amp;TEXT(I7,"DD/MM/YY")))))</f>
        <v>⚪ Saisir date naissance</v>
      </c>
      <c r="L7" s="11" t="str">
        <f t="shared" ref="L7:L36" si="4">IF(D7="","",EDATE(D7,4))</f>
        <v/>
      </c>
      <c r="M7" s="9"/>
      <c r="N7" s="12" t="str">
        <f t="shared" ref="N7:N36" ca="1" si="5">IF(M7&lt;&gt;"","✅ Administré le "&amp;TEXT(M7,"DD/MM/YY"),IF(L7="","⚪ Saisir date naissance",IF(TODAY()&gt;L7,"🔴 URGENT — Dû depuis "&amp;TEXT(TODAY()-L7,"0")&amp;" j",IF(TODAY()&gt;=L7-30,"🟠 RAPPEL — Dans "&amp;TEXT(L7-TODAY(),"0")&amp;" j","⚪ Prévu le "&amp;TEXT(L7,"DD/MM/YY")))))</f>
        <v>⚪ Saisir date naissance</v>
      </c>
      <c r="O7" s="11" t="str">
        <f t="shared" ref="O7:O21" si="6">IF(D7="","",EDATE(D7,15))</f>
        <v/>
      </c>
      <c r="P7" s="9"/>
      <c r="Q7" s="12" t="str">
        <f t="shared" ref="Q7:Q36" ca="1" si="7">IF(P7&lt;&gt;"","✅ Administré le "&amp;TEXT(P7,"DD/MM/YY"),IF(O7="","⚪ Saisir date naissance",IF(TODAY()&gt;O7,"🔴 URGENT — Dû depuis "&amp;TEXT(TODAY()-O7,"0")&amp;" j",IF(TODAY()&gt;=O7-30,"🟠 RAPPEL — Dans "&amp;TEXT(O7-TODAY(),"0")&amp;" j","⚪ Prévu le "&amp;TEXT(O7,"DD/MM/YY")))))</f>
        <v>⚪ Saisir date naissance</v>
      </c>
      <c r="R7" s="11" t="str">
        <f t="shared" ref="R7:R36" si="8">IF(D7="","",EDATE(D7,2))</f>
        <v/>
      </c>
      <c r="S7" s="9"/>
      <c r="T7" s="12" t="str">
        <f t="shared" ref="T7:T36" ca="1" si="9">IF(S7&lt;&gt;"","✅ Administré le "&amp;TEXT(S7,"DD/MM/YY"),IF(R7="","⚪ Saisir date naissance",IF(TODAY()&gt;R7,"🔴 URGENT — Dû depuis "&amp;TEXT(TODAY()-R7,"0")&amp;" j",IF(TODAY()&gt;=R7-30,"🟠 RAPPEL — Dans "&amp;TEXT(R7-TODAY(),"0")&amp;" j","⚪ Prévu le "&amp;TEXT(R7,"DD/MM/YY")))))</f>
        <v>⚪ Saisir date naissance</v>
      </c>
      <c r="U7" s="11" t="str">
        <f t="shared" ref="U7:U36" si="10">IF(D7="","",EDATE(D7,4))</f>
        <v/>
      </c>
      <c r="V7" s="9">
        <v>46011</v>
      </c>
      <c r="W7" s="12" t="e">
        <f t="shared" ref="W7:W36" ca="1" si="11">IF(V7&lt;&gt;"","✅ Administré le "&amp;TEXT(V7,"DD/MM/YY"),IF(U7="","⚪ Saisir date naissance",IF(TODAY()&gt;U7,"🔴 URGENT — Dû depuis "&amp;TEXT(TODAY()-U7,"0")&amp;" j",IF(TODAY()&gt;=U7-30,"🟠 RAPPEL — Dans "&amp;TEXT(U7-TODAY(),"0")&amp;" j","⚪ Prévu le "&amp;TEXT(U7,"DD/MM/YY")))))</f>
        <v>#VALUE!</v>
      </c>
      <c r="X7" s="11"/>
      <c r="Y7" s="9"/>
      <c r="Z7" s="12" t="str">
        <f t="shared" ref="Z7:Z36" ca="1" si="12">IF(Y7&lt;&gt;"","✅ Administré le "&amp;TEXT(Y7,"DD/MM/YY"),IF(X7="","⚪ Saisir date naissance",IF(TODAY()&gt;X7,"🔴 URGENT — Dû depuis "&amp;TEXT(TODAY()-X7,"0")&amp;" j",IF(TODAY()&gt;=X7-30,"🟠 RAPPEL — Dans "&amp;TEXT(X7-TODAY(),"0")&amp;" j","⚪ Prévu le "&amp;TEXT(X7,"DD/MM/YY")))))</f>
        <v>⚪ Saisir date naissance</v>
      </c>
      <c r="AA7" s="11"/>
      <c r="AB7" s="9"/>
      <c r="AC7" s="12" t="str">
        <f t="shared" ref="AC7:AC36" ca="1" si="13">IF(AB7&lt;&gt;"","✅ Administré le "&amp;TEXT(AB7,"DD/MM/YY"),IF(AA7="","⚪ Saisir date naissance",IF(TODAY()&gt;AA7,"🔴 URGENT — Dû depuis "&amp;TEXT(TODAY()-AA7,"0")&amp;" j",IF(TODAY()&gt;=AA7-30,"🟠 RAPPEL — Dans "&amp;TEXT(AA7-TODAY(),"0")&amp;" j","⚪ Prévu le "&amp;TEXT(AA7,"DD/MM/YY")))))</f>
        <v>⚪ Saisir date naissance</v>
      </c>
      <c r="AD7" s="11"/>
      <c r="AE7" s="9"/>
      <c r="AF7" s="12" t="str">
        <f t="shared" ref="AF7:AF36" ca="1" si="14">IF(AE7&lt;&gt;"","✅ Administré le "&amp;TEXT(AE7,"DD/MM/YY"),IF(AD7="","⚪ Saisir date naissance",IF(TODAY()&gt;AD7,"🔴 URGENT — Dû depuis "&amp;TEXT(TODAY()-AD7,"0")&amp;" j",IF(TODAY()&gt;=AD7-30,"🟠 RAPPEL — Dans "&amp;TEXT(AD7-TODAY(),"0")&amp;" j","⚪ Prévu le "&amp;TEXT(AD7,"DD/MM/YY")))))</f>
        <v>⚪ Saisir date naissance</v>
      </c>
      <c r="AG7" s="11"/>
      <c r="AH7" s="9"/>
      <c r="AI7" s="12" t="str">
        <f t="shared" ref="AI7:AI36" ca="1" si="15">IF(AH7&lt;&gt;"","✅ Administré le "&amp;TEXT(AH7,"DD/MM/YY"),IF(AG7="","⚪ Saisir date naissance",IF(TODAY()&gt;AG7,"🔴 URGENT — Dû depuis "&amp;TEXT(TODAY()-AG7,"0")&amp;" j",IF(TODAY()&gt;=AG7-30,"🟠 RAPPEL — Dans "&amp;TEXT(AG7-TODAY(),"0")&amp;" j","⚪ Prévu le "&amp;TEXT(AG7,"DD/MM/YY")))))</f>
        <v>⚪ Saisir date naissance</v>
      </c>
      <c r="AJ7" s="13" t="s">
        <v>55</v>
      </c>
      <c r="AK7" s="9"/>
      <c r="AL7" s="12" t="str">
        <f t="shared" ref="AL7:AL36" si="16">IF(AK7&lt;&gt;"","✅ Administré","📋 À planifier")</f>
        <v>📋 À planifier</v>
      </c>
      <c r="AM7" s="11"/>
      <c r="AN7" s="9"/>
      <c r="AO7" s="12" t="str">
        <f t="shared" ref="AO7:AO36" ca="1" si="17">IF(AN7&lt;&gt;"","✅ Administré le "&amp;TEXT(AN7,"DD/MM/YY"),IF(AM7="","⚪ Saisir date naissance",IF(TODAY()&gt;AM7,"🔴 URGENT — Dû depuis "&amp;TEXT(TODAY()-AM7,"0")&amp;" j",IF(TODAY()&gt;=AM7-30,"🟠 RAPPEL — Dans "&amp;TEXT(AM7-TODAY(),"0")&amp;" j","⚪ Prévu le "&amp;TEXT(AM7,"DD/MM/YY")))))</f>
        <v>⚪ Saisir date naissance</v>
      </c>
      <c r="AP7" s="11"/>
      <c r="AQ7" s="9"/>
      <c r="AR7" s="12" t="str">
        <f t="shared" ref="AR7:AR36" ca="1" si="18">IF(AQ7&lt;&gt;"","✅ Administré le "&amp;TEXT(AQ7,"DD/MM/YY"),IF(AP7="","⚪ Saisir date naissance",IF(TODAY()&gt;AP7,"🔴 URGENT — Dû depuis "&amp;TEXT(TODAY()-AP7,"0")&amp;" j",IF(TODAY()&gt;=AP7-30,"🟠 RAPPEL — Dans "&amp;TEXT(AP7-TODAY(),"0")&amp;" j","⚪ Prévu le "&amp;TEXT(AP7,"DD/MM/YY")))))</f>
        <v>⚪ Saisir date naissance</v>
      </c>
      <c r="AS7" s="8"/>
    </row>
    <row r="8" spans="1:45" ht="22.05" customHeight="1" x14ac:dyDescent="0.3">
      <c r="A8" s="7">
        <v>2</v>
      </c>
      <c r="B8" s="14"/>
      <c r="C8" s="14"/>
      <c r="D8" s="15"/>
      <c r="E8" s="16"/>
      <c r="F8" s="11" t="str">
        <f t="shared" si="0"/>
        <v/>
      </c>
      <c r="G8" s="9"/>
      <c r="H8" s="12" t="str">
        <f t="shared" ca="1" si="1"/>
        <v>⚪ Saisir date naissance</v>
      </c>
      <c r="I8" s="11" t="str">
        <f t="shared" si="2"/>
        <v/>
      </c>
      <c r="J8" s="9"/>
      <c r="K8" s="12" t="str">
        <f t="shared" ca="1" si="3"/>
        <v>⚪ Saisir date naissance</v>
      </c>
      <c r="L8" s="11" t="str">
        <f t="shared" si="4"/>
        <v/>
      </c>
      <c r="M8" s="9"/>
      <c r="N8" s="12" t="str">
        <f t="shared" ca="1" si="5"/>
        <v>⚪ Saisir date naissance</v>
      </c>
      <c r="O8" s="11" t="str">
        <f t="shared" si="6"/>
        <v/>
      </c>
      <c r="P8" s="9"/>
      <c r="Q8" s="12" t="str">
        <f t="shared" ca="1" si="7"/>
        <v>⚪ Saisir date naissance</v>
      </c>
      <c r="R8" s="11" t="str">
        <f t="shared" si="8"/>
        <v/>
      </c>
      <c r="S8" s="9"/>
      <c r="T8" s="12" t="str">
        <f t="shared" ca="1" si="9"/>
        <v>⚪ Saisir date naissance</v>
      </c>
      <c r="U8" s="11" t="str">
        <f t="shared" si="10"/>
        <v/>
      </c>
      <c r="V8" s="9"/>
      <c r="W8" s="12" t="str">
        <f t="shared" ca="1" si="11"/>
        <v>⚪ Saisir date naissance</v>
      </c>
      <c r="X8" s="11" t="str">
        <f t="shared" ref="X7:X36" si="19">IF(D8="","",EDATE(D8,12))</f>
        <v/>
      </c>
      <c r="Y8" s="9"/>
      <c r="Z8" s="12" t="str">
        <f t="shared" ca="1" si="12"/>
        <v>⚪ Saisir date naissance</v>
      </c>
      <c r="AA8" s="11" t="str">
        <f t="shared" ref="AA7:AA21" si="20">IF(D8="","",EDATE(D8,15))</f>
        <v/>
      </c>
      <c r="AB8" s="9"/>
      <c r="AC8" s="12" t="str">
        <f t="shared" ca="1" si="13"/>
        <v>⚪ Saisir date naissance</v>
      </c>
      <c r="AD8" s="11" t="str">
        <f t="shared" ref="AD7:AD36" si="21">IF(D8="","",EDATE(D8,12))</f>
        <v/>
      </c>
      <c r="AE8" s="9"/>
      <c r="AF8" s="12" t="str">
        <f t="shared" ca="1" si="14"/>
        <v>⚪ Saisir date naissance</v>
      </c>
      <c r="AG8" s="11" t="str">
        <f t="shared" ref="AG7:AG36" si="22">IF(D8="","",EDATE(D8,15))</f>
        <v/>
      </c>
      <c r="AH8" s="9"/>
      <c r="AI8" s="12" t="str">
        <f t="shared" ca="1" si="15"/>
        <v>⚪ Saisir date naissance</v>
      </c>
      <c r="AJ8" s="13" t="s">
        <v>55</v>
      </c>
      <c r="AK8" s="9"/>
      <c r="AL8" s="12" t="str">
        <f t="shared" si="16"/>
        <v>📋 À planifier</v>
      </c>
      <c r="AM8" s="11" t="str">
        <f t="shared" ref="AM7:AM36" si="23">IF(D8="","",EDATE(D8,2))</f>
        <v/>
      </c>
      <c r="AN8" s="9"/>
      <c r="AO8" s="12" t="str">
        <f t="shared" ca="1" si="17"/>
        <v>⚪ Saisir date naissance</v>
      </c>
      <c r="AP8" s="11" t="str">
        <f t="shared" ref="AP7:AP36" si="24">IF(D8="","",EDATE(D8,3))</f>
        <v/>
      </c>
      <c r="AQ8" s="9"/>
      <c r="AR8" s="12" t="str">
        <f t="shared" ca="1" si="18"/>
        <v>⚪ Saisir date naissance</v>
      </c>
      <c r="AS8" s="14"/>
    </row>
    <row r="9" spans="1:45" ht="22.05" customHeight="1" x14ac:dyDescent="0.3">
      <c r="A9" s="7">
        <v>3</v>
      </c>
      <c r="B9" s="8"/>
      <c r="C9" s="8"/>
      <c r="D9" s="9"/>
      <c r="E9" s="10"/>
      <c r="F9" s="11" t="str">
        <f t="shared" si="0"/>
        <v/>
      </c>
      <c r="G9" s="9"/>
      <c r="H9" s="12" t="str">
        <f t="shared" ca="1" si="1"/>
        <v>⚪ Saisir date naissance</v>
      </c>
      <c r="I9" s="11" t="str">
        <f t="shared" si="2"/>
        <v/>
      </c>
      <c r="J9" s="9"/>
      <c r="K9" s="12" t="str">
        <f t="shared" ca="1" si="3"/>
        <v>⚪ Saisir date naissance</v>
      </c>
      <c r="L9" s="11" t="str">
        <f t="shared" si="4"/>
        <v/>
      </c>
      <c r="M9" s="9"/>
      <c r="N9" s="12" t="str">
        <f t="shared" ca="1" si="5"/>
        <v>⚪ Saisir date naissance</v>
      </c>
      <c r="O9" s="11" t="str">
        <f t="shared" si="6"/>
        <v/>
      </c>
      <c r="P9" s="9"/>
      <c r="Q9" s="12" t="str">
        <f t="shared" ca="1" si="7"/>
        <v>⚪ Saisir date naissance</v>
      </c>
      <c r="R9" s="11" t="str">
        <f t="shared" si="8"/>
        <v/>
      </c>
      <c r="S9" s="9"/>
      <c r="T9" s="12" t="str">
        <f t="shared" ca="1" si="9"/>
        <v>⚪ Saisir date naissance</v>
      </c>
      <c r="U9" s="11" t="str">
        <f t="shared" si="10"/>
        <v/>
      </c>
      <c r="V9" s="9"/>
      <c r="W9" s="12" t="str">
        <f t="shared" ca="1" si="11"/>
        <v>⚪ Saisir date naissance</v>
      </c>
      <c r="X9" s="11" t="str">
        <f t="shared" si="19"/>
        <v/>
      </c>
      <c r="Y9" s="9"/>
      <c r="Z9" s="12" t="str">
        <f t="shared" ca="1" si="12"/>
        <v>⚪ Saisir date naissance</v>
      </c>
      <c r="AA9" s="11" t="str">
        <f t="shared" si="20"/>
        <v/>
      </c>
      <c r="AB9" s="9"/>
      <c r="AC9" s="12" t="str">
        <f t="shared" ca="1" si="13"/>
        <v>⚪ Saisir date naissance</v>
      </c>
      <c r="AD9" s="11" t="str">
        <f t="shared" si="21"/>
        <v/>
      </c>
      <c r="AE9" s="9"/>
      <c r="AF9" s="12" t="str">
        <f t="shared" ca="1" si="14"/>
        <v>⚪ Saisir date naissance</v>
      </c>
      <c r="AG9" s="11" t="str">
        <f t="shared" si="22"/>
        <v/>
      </c>
      <c r="AH9" s="9"/>
      <c r="AI9" s="12" t="str">
        <f t="shared" ca="1" si="15"/>
        <v>⚪ Saisir date naissance</v>
      </c>
      <c r="AJ9" s="13" t="s">
        <v>55</v>
      </c>
      <c r="AK9" s="9"/>
      <c r="AL9" s="12" t="str">
        <f t="shared" si="16"/>
        <v>📋 À planifier</v>
      </c>
      <c r="AM9" s="11" t="str">
        <f t="shared" si="23"/>
        <v/>
      </c>
      <c r="AN9" s="9"/>
      <c r="AO9" s="12" t="str">
        <f t="shared" ca="1" si="17"/>
        <v>⚪ Saisir date naissance</v>
      </c>
      <c r="AP9" s="11" t="str">
        <f t="shared" si="24"/>
        <v/>
      </c>
      <c r="AQ9" s="9"/>
      <c r="AR9" s="12" t="str">
        <f t="shared" ca="1" si="18"/>
        <v>⚪ Saisir date naissance</v>
      </c>
      <c r="AS9" s="8"/>
    </row>
    <row r="10" spans="1:45" ht="22.05" customHeight="1" x14ac:dyDescent="0.3">
      <c r="A10" s="7">
        <v>4</v>
      </c>
      <c r="B10" s="14"/>
      <c r="C10" s="14"/>
      <c r="D10" s="15"/>
      <c r="E10" s="16"/>
      <c r="F10" s="11" t="str">
        <f t="shared" si="0"/>
        <v/>
      </c>
      <c r="G10" s="9"/>
      <c r="H10" s="12" t="str">
        <f t="shared" ca="1" si="1"/>
        <v>⚪ Saisir date naissance</v>
      </c>
      <c r="I10" s="11" t="str">
        <f t="shared" si="2"/>
        <v/>
      </c>
      <c r="J10" s="9"/>
      <c r="K10" s="12" t="str">
        <f t="shared" ca="1" si="3"/>
        <v>⚪ Saisir date naissance</v>
      </c>
      <c r="L10" s="11" t="str">
        <f t="shared" si="4"/>
        <v/>
      </c>
      <c r="M10" s="9"/>
      <c r="N10" s="12" t="str">
        <f t="shared" ca="1" si="5"/>
        <v>⚪ Saisir date naissance</v>
      </c>
      <c r="O10" s="11" t="str">
        <f t="shared" si="6"/>
        <v/>
      </c>
      <c r="P10" s="9"/>
      <c r="Q10" s="12" t="str">
        <f t="shared" ca="1" si="7"/>
        <v>⚪ Saisir date naissance</v>
      </c>
      <c r="R10" s="11" t="str">
        <f t="shared" si="8"/>
        <v/>
      </c>
      <c r="S10" s="9"/>
      <c r="T10" s="12" t="str">
        <f t="shared" ca="1" si="9"/>
        <v>⚪ Saisir date naissance</v>
      </c>
      <c r="U10" s="11" t="str">
        <f t="shared" si="10"/>
        <v/>
      </c>
      <c r="V10" s="9"/>
      <c r="W10" s="12" t="str">
        <f t="shared" ca="1" si="11"/>
        <v>⚪ Saisir date naissance</v>
      </c>
      <c r="X10" s="11" t="str">
        <f t="shared" si="19"/>
        <v/>
      </c>
      <c r="Y10" s="9"/>
      <c r="Z10" s="12" t="str">
        <f t="shared" ca="1" si="12"/>
        <v>⚪ Saisir date naissance</v>
      </c>
      <c r="AA10" s="11" t="str">
        <f t="shared" si="20"/>
        <v/>
      </c>
      <c r="AB10" s="9"/>
      <c r="AC10" s="12" t="str">
        <f t="shared" ca="1" si="13"/>
        <v>⚪ Saisir date naissance</v>
      </c>
      <c r="AD10" s="11" t="str">
        <f t="shared" si="21"/>
        <v/>
      </c>
      <c r="AE10" s="9"/>
      <c r="AF10" s="12" t="str">
        <f t="shared" ca="1" si="14"/>
        <v>⚪ Saisir date naissance</v>
      </c>
      <c r="AG10" s="11" t="str">
        <f t="shared" si="22"/>
        <v/>
      </c>
      <c r="AH10" s="9"/>
      <c r="AI10" s="12" t="str">
        <f t="shared" ca="1" si="15"/>
        <v>⚪ Saisir date naissance</v>
      </c>
      <c r="AJ10" s="13" t="s">
        <v>55</v>
      </c>
      <c r="AK10" s="9"/>
      <c r="AL10" s="12" t="str">
        <f t="shared" si="16"/>
        <v>📋 À planifier</v>
      </c>
      <c r="AM10" s="11" t="str">
        <f t="shared" si="23"/>
        <v/>
      </c>
      <c r="AN10" s="9"/>
      <c r="AO10" s="12" t="str">
        <f t="shared" ca="1" si="17"/>
        <v>⚪ Saisir date naissance</v>
      </c>
      <c r="AP10" s="11" t="str">
        <f t="shared" si="24"/>
        <v/>
      </c>
      <c r="AQ10" s="9"/>
      <c r="AR10" s="12" t="str">
        <f t="shared" ca="1" si="18"/>
        <v>⚪ Saisir date naissance</v>
      </c>
      <c r="AS10" s="14"/>
    </row>
    <row r="11" spans="1:45" ht="22.05" customHeight="1" x14ac:dyDescent="0.3">
      <c r="A11" s="7">
        <v>5</v>
      </c>
      <c r="B11" s="8"/>
      <c r="C11" s="8"/>
      <c r="D11" s="9"/>
      <c r="E11" s="10"/>
      <c r="F11" s="11" t="str">
        <f t="shared" si="0"/>
        <v/>
      </c>
      <c r="G11" s="9"/>
      <c r="H11" s="12" t="str">
        <f t="shared" ca="1" si="1"/>
        <v>⚪ Saisir date naissance</v>
      </c>
      <c r="I11" s="11" t="str">
        <f t="shared" si="2"/>
        <v/>
      </c>
      <c r="J11" s="9"/>
      <c r="K11" s="12" t="str">
        <f t="shared" ca="1" si="3"/>
        <v>⚪ Saisir date naissance</v>
      </c>
      <c r="L11" s="11" t="str">
        <f t="shared" si="4"/>
        <v/>
      </c>
      <c r="M11" s="9"/>
      <c r="N11" s="12" t="str">
        <f t="shared" ca="1" si="5"/>
        <v>⚪ Saisir date naissance</v>
      </c>
      <c r="O11" s="11" t="str">
        <f t="shared" si="6"/>
        <v/>
      </c>
      <c r="P11" s="9"/>
      <c r="Q11" s="12" t="str">
        <f t="shared" ca="1" si="7"/>
        <v>⚪ Saisir date naissance</v>
      </c>
      <c r="R11" s="11" t="str">
        <f t="shared" si="8"/>
        <v/>
      </c>
      <c r="S11" s="9"/>
      <c r="T11" s="12" t="str">
        <f t="shared" ca="1" si="9"/>
        <v>⚪ Saisir date naissance</v>
      </c>
      <c r="U11" s="11" t="str">
        <f t="shared" si="10"/>
        <v/>
      </c>
      <c r="V11" s="9"/>
      <c r="W11" s="12" t="str">
        <f t="shared" ca="1" si="11"/>
        <v>⚪ Saisir date naissance</v>
      </c>
      <c r="X11" s="11" t="str">
        <f t="shared" si="19"/>
        <v/>
      </c>
      <c r="Y11" s="9"/>
      <c r="Z11" s="12" t="str">
        <f t="shared" ca="1" si="12"/>
        <v>⚪ Saisir date naissance</v>
      </c>
      <c r="AA11" s="11" t="str">
        <f t="shared" si="20"/>
        <v/>
      </c>
      <c r="AB11" s="9"/>
      <c r="AC11" s="12" t="str">
        <f t="shared" ca="1" si="13"/>
        <v>⚪ Saisir date naissance</v>
      </c>
      <c r="AD11" s="11" t="str">
        <f t="shared" si="21"/>
        <v/>
      </c>
      <c r="AE11" s="9"/>
      <c r="AF11" s="12" t="str">
        <f t="shared" ca="1" si="14"/>
        <v>⚪ Saisir date naissance</v>
      </c>
      <c r="AG11" s="11" t="str">
        <f t="shared" si="22"/>
        <v/>
      </c>
      <c r="AH11" s="9"/>
      <c r="AI11" s="12" t="str">
        <f t="shared" ca="1" si="15"/>
        <v>⚪ Saisir date naissance</v>
      </c>
      <c r="AJ11" s="13" t="s">
        <v>55</v>
      </c>
      <c r="AK11" s="9"/>
      <c r="AL11" s="12" t="str">
        <f t="shared" si="16"/>
        <v>📋 À planifier</v>
      </c>
      <c r="AM11" s="11" t="str">
        <f t="shared" si="23"/>
        <v/>
      </c>
      <c r="AN11" s="9"/>
      <c r="AO11" s="12" t="str">
        <f t="shared" ca="1" si="17"/>
        <v>⚪ Saisir date naissance</v>
      </c>
      <c r="AP11" s="11" t="str">
        <f t="shared" si="24"/>
        <v/>
      </c>
      <c r="AQ11" s="9"/>
      <c r="AR11" s="12" t="str">
        <f t="shared" ca="1" si="18"/>
        <v>⚪ Saisir date naissance</v>
      </c>
      <c r="AS11" s="8"/>
    </row>
    <row r="12" spans="1:45" ht="22.05" customHeight="1" x14ac:dyDescent="0.3">
      <c r="A12" s="7">
        <v>6</v>
      </c>
      <c r="B12" s="14"/>
      <c r="C12" s="14"/>
      <c r="D12" s="15"/>
      <c r="E12" s="16"/>
      <c r="F12" s="11" t="str">
        <f t="shared" si="0"/>
        <v/>
      </c>
      <c r="G12" s="9"/>
      <c r="H12" s="12" t="str">
        <f t="shared" ca="1" si="1"/>
        <v>⚪ Saisir date naissance</v>
      </c>
      <c r="I12" s="11" t="str">
        <f t="shared" si="2"/>
        <v/>
      </c>
      <c r="J12" s="9"/>
      <c r="K12" s="12" t="str">
        <f t="shared" ca="1" si="3"/>
        <v>⚪ Saisir date naissance</v>
      </c>
      <c r="L12" s="11" t="str">
        <f t="shared" si="4"/>
        <v/>
      </c>
      <c r="M12" s="9"/>
      <c r="N12" s="12" t="str">
        <f t="shared" ca="1" si="5"/>
        <v>⚪ Saisir date naissance</v>
      </c>
      <c r="O12" s="11" t="str">
        <f t="shared" si="6"/>
        <v/>
      </c>
      <c r="P12" s="9"/>
      <c r="Q12" s="12" t="str">
        <f t="shared" ca="1" si="7"/>
        <v>⚪ Saisir date naissance</v>
      </c>
      <c r="R12" s="11" t="str">
        <f t="shared" si="8"/>
        <v/>
      </c>
      <c r="S12" s="9"/>
      <c r="T12" s="12" t="str">
        <f t="shared" ca="1" si="9"/>
        <v>⚪ Saisir date naissance</v>
      </c>
      <c r="U12" s="11" t="str">
        <f t="shared" si="10"/>
        <v/>
      </c>
      <c r="V12" s="9"/>
      <c r="W12" s="12" t="str">
        <f t="shared" ca="1" si="11"/>
        <v>⚪ Saisir date naissance</v>
      </c>
      <c r="X12" s="11" t="str">
        <f t="shared" si="19"/>
        <v/>
      </c>
      <c r="Y12" s="9"/>
      <c r="Z12" s="12" t="str">
        <f t="shared" ca="1" si="12"/>
        <v>⚪ Saisir date naissance</v>
      </c>
      <c r="AA12" s="11" t="str">
        <f t="shared" si="20"/>
        <v/>
      </c>
      <c r="AB12" s="9"/>
      <c r="AC12" s="12" t="str">
        <f t="shared" ca="1" si="13"/>
        <v>⚪ Saisir date naissance</v>
      </c>
      <c r="AD12" s="11" t="str">
        <f t="shared" si="21"/>
        <v/>
      </c>
      <c r="AE12" s="9"/>
      <c r="AF12" s="12" t="str">
        <f t="shared" ca="1" si="14"/>
        <v>⚪ Saisir date naissance</v>
      </c>
      <c r="AG12" s="11" t="str">
        <f t="shared" si="22"/>
        <v/>
      </c>
      <c r="AH12" s="9"/>
      <c r="AI12" s="12" t="str">
        <f t="shared" ca="1" si="15"/>
        <v>⚪ Saisir date naissance</v>
      </c>
      <c r="AJ12" s="13" t="s">
        <v>55</v>
      </c>
      <c r="AK12" s="9"/>
      <c r="AL12" s="12" t="str">
        <f t="shared" si="16"/>
        <v>📋 À planifier</v>
      </c>
      <c r="AM12" s="11" t="str">
        <f t="shared" si="23"/>
        <v/>
      </c>
      <c r="AN12" s="9"/>
      <c r="AO12" s="12" t="str">
        <f t="shared" ca="1" si="17"/>
        <v>⚪ Saisir date naissance</v>
      </c>
      <c r="AP12" s="11" t="str">
        <f t="shared" si="24"/>
        <v/>
      </c>
      <c r="AQ12" s="9"/>
      <c r="AR12" s="12" t="str">
        <f t="shared" ca="1" si="18"/>
        <v>⚪ Saisir date naissance</v>
      </c>
      <c r="AS12" s="14"/>
    </row>
    <row r="13" spans="1:45" ht="22.05" customHeight="1" x14ac:dyDescent="0.3">
      <c r="A13" s="7">
        <v>7</v>
      </c>
      <c r="B13" s="8"/>
      <c r="C13" s="8"/>
      <c r="D13" s="9"/>
      <c r="E13" s="10"/>
      <c r="F13" s="11" t="str">
        <f t="shared" si="0"/>
        <v/>
      </c>
      <c r="G13" s="9"/>
      <c r="H13" s="12" t="str">
        <f t="shared" ca="1" si="1"/>
        <v>⚪ Saisir date naissance</v>
      </c>
      <c r="I13" s="11" t="str">
        <f t="shared" si="2"/>
        <v/>
      </c>
      <c r="J13" s="9"/>
      <c r="K13" s="12" t="str">
        <f t="shared" ca="1" si="3"/>
        <v>⚪ Saisir date naissance</v>
      </c>
      <c r="L13" s="11" t="str">
        <f t="shared" si="4"/>
        <v/>
      </c>
      <c r="M13" s="9"/>
      <c r="N13" s="12" t="str">
        <f t="shared" ca="1" si="5"/>
        <v>⚪ Saisir date naissance</v>
      </c>
      <c r="O13" s="11" t="str">
        <f t="shared" si="6"/>
        <v/>
      </c>
      <c r="P13" s="9"/>
      <c r="Q13" s="12" t="str">
        <f t="shared" ca="1" si="7"/>
        <v>⚪ Saisir date naissance</v>
      </c>
      <c r="R13" s="11" t="str">
        <f t="shared" si="8"/>
        <v/>
      </c>
      <c r="S13" s="9"/>
      <c r="T13" s="12" t="str">
        <f t="shared" ca="1" si="9"/>
        <v>⚪ Saisir date naissance</v>
      </c>
      <c r="U13" s="11" t="str">
        <f t="shared" si="10"/>
        <v/>
      </c>
      <c r="V13" s="9"/>
      <c r="W13" s="12" t="str">
        <f t="shared" ca="1" si="11"/>
        <v>⚪ Saisir date naissance</v>
      </c>
      <c r="X13" s="11" t="str">
        <f t="shared" si="19"/>
        <v/>
      </c>
      <c r="Y13" s="9"/>
      <c r="Z13" s="12" t="str">
        <f t="shared" ca="1" si="12"/>
        <v>⚪ Saisir date naissance</v>
      </c>
      <c r="AA13" s="11" t="str">
        <f t="shared" si="20"/>
        <v/>
      </c>
      <c r="AB13" s="9"/>
      <c r="AC13" s="12" t="str">
        <f t="shared" ca="1" si="13"/>
        <v>⚪ Saisir date naissance</v>
      </c>
      <c r="AD13" s="11" t="str">
        <f t="shared" si="21"/>
        <v/>
      </c>
      <c r="AE13" s="9"/>
      <c r="AF13" s="12" t="str">
        <f t="shared" ca="1" si="14"/>
        <v>⚪ Saisir date naissance</v>
      </c>
      <c r="AG13" s="11" t="str">
        <f t="shared" si="22"/>
        <v/>
      </c>
      <c r="AH13" s="9"/>
      <c r="AI13" s="12" t="str">
        <f t="shared" ca="1" si="15"/>
        <v>⚪ Saisir date naissance</v>
      </c>
      <c r="AJ13" s="13" t="s">
        <v>55</v>
      </c>
      <c r="AK13" s="9"/>
      <c r="AL13" s="12" t="str">
        <f t="shared" si="16"/>
        <v>📋 À planifier</v>
      </c>
      <c r="AM13" s="11" t="str">
        <f t="shared" si="23"/>
        <v/>
      </c>
      <c r="AN13" s="9"/>
      <c r="AO13" s="12" t="str">
        <f t="shared" ca="1" si="17"/>
        <v>⚪ Saisir date naissance</v>
      </c>
      <c r="AP13" s="11" t="str">
        <f t="shared" si="24"/>
        <v/>
      </c>
      <c r="AQ13" s="9"/>
      <c r="AR13" s="12" t="str">
        <f t="shared" ca="1" si="18"/>
        <v>⚪ Saisir date naissance</v>
      </c>
      <c r="AS13" s="8"/>
    </row>
    <row r="14" spans="1:45" ht="22.05" customHeight="1" x14ac:dyDescent="0.3">
      <c r="A14" s="7">
        <v>8</v>
      </c>
      <c r="B14" s="14"/>
      <c r="C14" s="14"/>
      <c r="D14" s="15"/>
      <c r="E14" s="16"/>
      <c r="F14" s="11" t="str">
        <f t="shared" si="0"/>
        <v/>
      </c>
      <c r="G14" s="9"/>
      <c r="H14" s="12" t="str">
        <f t="shared" ca="1" si="1"/>
        <v>⚪ Saisir date naissance</v>
      </c>
      <c r="I14" s="11" t="str">
        <f t="shared" si="2"/>
        <v/>
      </c>
      <c r="J14" s="9"/>
      <c r="K14" s="12" t="str">
        <f t="shared" ca="1" si="3"/>
        <v>⚪ Saisir date naissance</v>
      </c>
      <c r="L14" s="11" t="str">
        <f t="shared" si="4"/>
        <v/>
      </c>
      <c r="M14" s="9"/>
      <c r="N14" s="12" t="str">
        <f t="shared" ca="1" si="5"/>
        <v>⚪ Saisir date naissance</v>
      </c>
      <c r="O14" s="11" t="str">
        <f t="shared" si="6"/>
        <v/>
      </c>
      <c r="P14" s="9"/>
      <c r="Q14" s="12" t="str">
        <f t="shared" ca="1" si="7"/>
        <v>⚪ Saisir date naissance</v>
      </c>
      <c r="R14" s="11" t="str">
        <f t="shared" si="8"/>
        <v/>
      </c>
      <c r="S14" s="9"/>
      <c r="T14" s="12" t="str">
        <f t="shared" ca="1" si="9"/>
        <v>⚪ Saisir date naissance</v>
      </c>
      <c r="U14" s="11" t="str">
        <f t="shared" si="10"/>
        <v/>
      </c>
      <c r="V14" s="9"/>
      <c r="W14" s="12" t="str">
        <f t="shared" ca="1" si="11"/>
        <v>⚪ Saisir date naissance</v>
      </c>
      <c r="X14" s="11" t="str">
        <f t="shared" si="19"/>
        <v/>
      </c>
      <c r="Y14" s="9"/>
      <c r="Z14" s="12" t="str">
        <f t="shared" ca="1" si="12"/>
        <v>⚪ Saisir date naissance</v>
      </c>
      <c r="AA14" s="11" t="str">
        <f t="shared" si="20"/>
        <v/>
      </c>
      <c r="AB14" s="9"/>
      <c r="AC14" s="12" t="str">
        <f t="shared" ca="1" si="13"/>
        <v>⚪ Saisir date naissance</v>
      </c>
      <c r="AD14" s="11" t="str">
        <f t="shared" si="21"/>
        <v/>
      </c>
      <c r="AE14" s="9"/>
      <c r="AF14" s="12" t="str">
        <f t="shared" ca="1" si="14"/>
        <v>⚪ Saisir date naissance</v>
      </c>
      <c r="AG14" s="11" t="str">
        <f t="shared" si="22"/>
        <v/>
      </c>
      <c r="AH14" s="9"/>
      <c r="AI14" s="12" t="str">
        <f t="shared" ca="1" si="15"/>
        <v>⚪ Saisir date naissance</v>
      </c>
      <c r="AJ14" s="13" t="s">
        <v>55</v>
      </c>
      <c r="AK14" s="9"/>
      <c r="AL14" s="12" t="str">
        <f t="shared" si="16"/>
        <v>📋 À planifier</v>
      </c>
      <c r="AM14" s="11" t="str">
        <f t="shared" si="23"/>
        <v/>
      </c>
      <c r="AN14" s="9"/>
      <c r="AO14" s="12" t="str">
        <f t="shared" ca="1" si="17"/>
        <v>⚪ Saisir date naissance</v>
      </c>
      <c r="AP14" s="11" t="str">
        <f t="shared" si="24"/>
        <v/>
      </c>
      <c r="AQ14" s="9"/>
      <c r="AR14" s="12" t="str">
        <f t="shared" ca="1" si="18"/>
        <v>⚪ Saisir date naissance</v>
      </c>
      <c r="AS14" s="14"/>
    </row>
    <row r="15" spans="1:45" ht="22.05" customHeight="1" x14ac:dyDescent="0.3">
      <c r="A15" s="7">
        <v>9</v>
      </c>
      <c r="B15" s="8"/>
      <c r="C15" s="8"/>
      <c r="D15" s="9"/>
      <c r="E15" s="10"/>
      <c r="F15" s="11" t="str">
        <f t="shared" si="0"/>
        <v/>
      </c>
      <c r="G15" s="9"/>
      <c r="H15" s="12" t="str">
        <f t="shared" ca="1" si="1"/>
        <v>⚪ Saisir date naissance</v>
      </c>
      <c r="I15" s="11" t="str">
        <f t="shared" si="2"/>
        <v/>
      </c>
      <c r="J15" s="9"/>
      <c r="K15" s="12" t="str">
        <f t="shared" ca="1" si="3"/>
        <v>⚪ Saisir date naissance</v>
      </c>
      <c r="L15" s="11" t="str">
        <f t="shared" si="4"/>
        <v/>
      </c>
      <c r="M15" s="9"/>
      <c r="N15" s="12" t="str">
        <f t="shared" ca="1" si="5"/>
        <v>⚪ Saisir date naissance</v>
      </c>
      <c r="O15" s="11" t="str">
        <f t="shared" si="6"/>
        <v/>
      </c>
      <c r="P15" s="9"/>
      <c r="Q15" s="12" t="str">
        <f t="shared" ca="1" si="7"/>
        <v>⚪ Saisir date naissance</v>
      </c>
      <c r="R15" s="11" t="str">
        <f t="shared" si="8"/>
        <v/>
      </c>
      <c r="S15" s="9"/>
      <c r="T15" s="12" t="str">
        <f t="shared" ca="1" si="9"/>
        <v>⚪ Saisir date naissance</v>
      </c>
      <c r="U15" s="11" t="str">
        <f t="shared" si="10"/>
        <v/>
      </c>
      <c r="V15" s="9"/>
      <c r="W15" s="12" t="str">
        <f t="shared" ca="1" si="11"/>
        <v>⚪ Saisir date naissance</v>
      </c>
      <c r="X15" s="11" t="str">
        <f t="shared" si="19"/>
        <v/>
      </c>
      <c r="Y15" s="9"/>
      <c r="Z15" s="12" t="str">
        <f t="shared" ca="1" si="12"/>
        <v>⚪ Saisir date naissance</v>
      </c>
      <c r="AA15" s="11" t="str">
        <f t="shared" si="20"/>
        <v/>
      </c>
      <c r="AB15" s="9"/>
      <c r="AC15" s="12" t="str">
        <f t="shared" ca="1" si="13"/>
        <v>⚪ Saisir date naissance</v>
      </c>
      <c r="AD15" s="11" t="str">
        <f t="shared" si="21"/>
        <v/>
      </c>
      <c r="AE15" s="9"/>
      <c r="AF15" s="12" t="str">
        <f t="shared" ca="1" si="14"/>
        <v>⚪ Saisir date naissance</v>
      </c>
      <c r="AG15" s="11" t="str">
        <f t="shared" si="22"/>
        <v/>
      </c>
      <c r="AH15" s="9"/>
      <c r="AI15" s="12" t="str">
        <f t="shared" ca="1" si="15"/>
        <v>⚪ Saisir date naissance</v>
      </c>
      <c r="AJ15" s="13" t="s">
        <v>55</v>
      </c>
      <c r="AK15" s="9"/>
      <c r="AL15" s="12" t="str">
        <f t="shared" si="16"/>
        <v>📋 À planifier</v>
      </c>
      <c r="AM15" s="11" t="str">
        <f t="shared" si="23"/>
        <v/>
      </c>
      <c r="AN15" s="9"/>
      <c r="AO15" s="12" t="str">
        <f t="shared" ca="1" si="17"/>
        <v>⚪ Saisir date naissance</v>
      </c>
      <c r="AP15" s="11" t="str">
        <f t="shared" si="24"/>
        <v/>
      </c>
      <c r="AQ15" s="9"/>
      <c r="AR15" s="12" t="str">
        <f t="shared" ca="1" si="18"/>
        <v>⚪ Saisir date naissance</v>
      </c>
      <c r="AS15" s="8"/>
    </row>
    <row r="16" spans="1:45" ht="22.05" customHeight="1" x14ac:dyDescent="0.3">
      <c r="A16" s="7">
        <v>10</v>
      </c>
      <c r="B16" s="14"/>
      <c r="C16" s="14"/>
      <c r="D16" s="15"/>
      <c r="E16" s="16"/>
      <c r="F16" s="11" t="str">
        <f t="shared" si="0"/>
        <v/>
      </c>
      <c r="G16" s="9"/>
      <c r="H16" s="12" t="str">
        <f t="shared" ca="1" si="1"/>
        <v>⚪ Saisir date naissance</v>
      </c>
      <c r="I16" s="11" t="str">
        <f t="shared" si="2"/>
        <v/>
      </c>
      <c r="J16" s="9"/>
      <c r="K16" s="12" t="str">
        <f t="shared" ca="1" si="3"/>
        <v>⚪ Saisir date naissance</v>
      </c>
      <c r="L16" s="11" t="str">
        <f t="shared" si="4"/>
        <v/>
      </c>
      <c r="M16" s="9"/>
      <c r="N16" s="12" t="str">
        <f t="shared" ca="1" si="5"/>
        <v>⚪ Saisir date naissance</v>
      </c>
      <c r="O16" s="11" t="str">
        <f t="shared" si="6"/>
        <v/>
      </c>
      <c r="P16" s="9"/>
      <c r="Q16" s="12" t="str">
        <f t="shared" ca="1" si="7"/>
        <v>⚪ Saisir date naissance</v>
      </c>
      <c r="R16" s="11" t="str">
        <f t="shared" si="8"/>
        <v/>
      </c>
      <c r="S16" s="9"/>
      <c r="T16" s="12" t="str">
        <f t="shared" ca="1" si="9"/>
        <v>⚪ Saisir date naissance</v>
      </c>
      <c r="U16" s="11" t="str">
        <f t="shared" si="10"/>
        <v/>
      </c>
      <c r="V16" s="9"/>
      <c r="W16" s="12" t="str">
        <f t="shared" ca="1" si="11"/>
        <v>⚪ Saisir date naissance</v>
      </c>
      <c r="X16" s="11" t="str">
        <f t="shared" si="19"/>
        <v/>
      </c>
      <c r="Y16" s="9"/>
      <c r="Z16" s="12" t="str">
        <f t="shared" ca="1" si="12"/>
        <v>⚪ Saisir date naissance</v>
      </c>
      <c r="AA16" s="11" t="str">
        <f t="shared" si="20"/>
        <v/>
      </c>
      <c r="AB16" s="9"/>
      <c r="AC16" s="12" t="str">
        <f t="shared" ca="1" si="13"/>
        <v>⚪ Saisir date naissance</v>
      </c>
      <c r="AD16" s="11" t="str">
        <f t="shared" si="21"/>
        <v/>
      </c>
      <c r="AE16" s="9"/>
      <c r="AF16" s="12" t="str">
        <f t="shared" ca="1" si="14"/>
        <v>⚪ Saisir date naissance</v>
      </c>
      <c r="AG16" s="11" t="str">
        <f t="shared" si="22"/>
        <v/>
      </c>
      <c r="AH16" s="9"/>
      <c r="AI16" s="12" t="str">
        <f t="shared" ca="1" si="15"/>
        <v>⚪ Saisir date naissance</v>
      </c>
      <c r="AJ16" s="13" t="s">
        <v>55</v>
      </c>
      <c r="AK16" s="9"/>
      <c r="AL16" s="12" t="str">
        <f t="shared" si="16"/>
        <v>📋 À planifier</v>
      </c>
      <c r="AM16" s="11" t="str">
        <f t="shared" si="23"/>
        <v/>
      </c>
      <c r="AN16" s="9"/>
      <c r="AO16" s="12" t="str">
        <f t="shared" ca="1" si="17"/>
        <v>⚪ Saisir date naissance</v>
      </c>
      <c r="AP16" s="11" t="str">
        <f t="shared" si="24"/>
        <v/>
      </c>
      <c r="AQ16" s="9"/>
      <c r="AR16" s="12" t="str">
        <f t="shared" ca="1" si="18"/>
        <v>⚪ Saisir date naissance</v>
      </c>
      <c r="AS16" s="14"/>
    </row>
    <row r="17" spans="1:45" ht="22.05" customHeight="1" x14ac:dyDescent="0.3">
      <c r="A17" s="7">
        <v>11</v>
      </c>
      <c r="B17" s="8"/>
      <c r="C17" s="8"/>
      <c r="D17" s="9"/>
      <c r="E17" s="10"/>
      <c r="F17" s="11" t="str">
        <f t="shared" si="0"/>
        <v/>
      </c>
      <c r="G17" s="9"/>
      <c r="H17" s="12" t="str">
        <f t="shared" ca="1" si="1"/>
        <v>⚪ Saisir date naissance</v>
      </c>
      <c r="I17" s="11" t="str">
        <f t="shared" si="2"/>
        <v/>
      </c>
      <c r="J17" s="9"/>
      <c r="K17" s="12" t="str">
        <f t="shared" ca="1" si="3"/>
        <v>⚪ Saisir date naissance</v>
      </c>
      <c r="L17" s="11" t="str">
        <f t="shared" si="4"/>
        <v/>
      </c>
      <c r="M17" s="9"/>
      <c r="N17" s="12" t="str">
        <f t="shared" ca="1" si="5"/>
        <v>⚪ Saisir date naissance</v>
      </c>
      <c r="O17" s="11" t="str">
        <f t="shared" si="6"/>
        <v/>
      </c>
      <c r="P17" s="9"/>
      <c r="Q17" s="12" t="str">
        <f t="shared" ca="1" si="7"/>
        <v>⚪ Saisir date naissance</v>
      </c>
      <c r="R17" s="11" t="str">
        <f t="shared" si="8"/>
        <v/>
      </c>
      <c r="S17" s="9"/>
      <c r="T17" s="12" t="str">
        <f t="shared" ca="1" si="9"/>
        <v>⚪ Saisir date naissance</v>
      </c>
      <c r="U17" s="11" t="str">
        <f t="shared" si="10"/>
        <v/>
      </c>
      <c r="V17" s="9"/>
      <c r="W17" s="12" t="str">
        <f t="shared" ca="1" si="11"/>
        <v>⚪ Saisir date naissance</v>
      </c>
      <c r="X17" s="11" t="str">
        <f t="shared" si="19"/>
        <v/>
      </c>
      <c r="Y17" s="9"/>
      <c r="Z17" s="12" t="str">
        <f t="shared" ca="1" si="12"/>
        <v>⚪ Saisir date naissance</v>
      </c>
      <c r="AA17" s="11" t="str">
        <f t="shared" si="20"/>
        <v/>
      </c>
      <c r="AB17" s="9"/>
      <c r="AC17" s="12" t="str">
        <f t="shared" ca="1" si="13"/>
        <v>⚪ Saisir date naissance</v>
      </c>
      <c r="AD17" s="11" t="str">
        <f t="shared" si="21"/>
        <v/>
      </c>
      <c r="AE17" s="9"/>
      <c r="AF17" s="12" t="str">
        <f t="shared" ca="1" si="14"/>
        <v>⚪ Saisir date naissance</v>
      </c>
      <c r="AG17" s="11" t="str">
        <f t="shared" si="22"/>
        <v/>
      </c>
      <c r="AH17" s="9"/>
      <c r="AI17" s="12" t="str">
        <f t="shared" ca="1" si="15"/>
        <v>⚪ Saisir date naissance</v>
      </c>
      <c r="AJ17" s="13" t="s">
        <v>55</v>
      </c>
      <c r="AK17" s="9"/>
      <c r="AL17" s="12" t="str">
        <f t="shared" si="16"/>
        <v>📋 À planifier</v>
      </c>
      <c r="AM17" s="11" t="str">
        <f t="shared" si="23"/>
        <v/>
      </c>
      <c r="AN17" s="9"/>
      <c r="AO17" s="12" t="str">
        <f t="shared" ca="1" si="17"/>
        <v>⚪ Saisir date naissance</v>
      </c>
      <c r="AP17" s="11" t="str">
        <f t="shared" si="24"/>
        <v/>
      </c>
      <c r="AQ17" s="9"/>
      <c r="AR17" s="12" t="str">
        <f t="shared" ca="1" si="18"/>
        <v>⚪ Saisir date naissance</v>
      </c>
      <c r="AS17" s="8"/>
    </row>
    <row r="18" spans="1:45" ht="22.05" customHeight="1" x14ac:dyDescent="0.3">
      <c r="A18" s="7">
        <v>12</v>
      </c>
      <c r="B18" s="14"/>
      <c r="C18" s="14"/>
      <c r="D18" s="15"/>
      <c r="E18" s="16"/>
      <c r="F18" s="11" t="str">
        <f t="shared" si="0"/>
        <v/>
      </c>
      <c r="G18" s="9"/>
      <c r="H18" s="12" t="str">
        <f t="shared" ca="1" si="1"/>
        <v>⚪ Saisir date naissance</v>
      </c>
      <c r="I18" s="11" t="str">
        <f t="shared" si="2"/>
        <v/>
      </c>
      <c r="J18" s="9"/>
      <c r="K18" s="12" t="str">
        <f t="shared" ca="1" si="3"/>
        <v>⚪ Saisir date naissance</v>
      </c>
      <c r="L18" s="11" t="str">
        <f t="shared" si="4"/>
        <v/>
      </c>
      <c r="M18" s="9"/>
      <c r="N18" s="12" t="str">
        <f t="shared" ca="1" si="5"/>
        <v>⚪ Saisir date naissance</v>
      </c>
      <c r="O18" s="11" t="str">
        <f t="shared" si="6"/>
        <v/>
      </c>
      <c r="P18" s="9"/>
      <c r="Q18" s="12" t="str">
        <f t="shared" ca="1" si="7"/>
        <v>⚪ Saisir date naissance</v>
      </c>
      <c r="R18" s="11" t="str">
        <f t="shared" si="8"/>
        <v/>
      </c>
      <c r="S18" s="9"/>
      <c r="T18" s="12" t="str">
        <f t="shared" ca="1" si="9"/>
        <v>⚪ Saisir date naissance</v>
      </c>
      <c r="U18" s="11" t="str">
        <f t="shared" si="10"/>
        <v/>
      </c>
      <c r="V18" s="9"/>
      <c r="W18" s="12" t="str">
        <f t="shared" ca="1" si="11"/>
        <v>⚪ Saisir date naissance</v>
      </c>
      <c r="X18" s="11" t="str">
        <f t="shared" si="19"/>
        <v/>
      </c>
      <c r="Y18" s="9"/>
      <c r="Z18" s="12" t="str">
        <f t="shared" ca="1" si="12"/>
        <v>⚪ Saisir date naissance</v>
      </c>
      <c r="AA18" s="11" t="str">
        <f t="shared" si="20"/>
        <v/>
      </c>
      <c r="AB18" s="9"/>
      <c r="AC18" s="12" t="str">
        <f t="shared" ca="1" si="13"/>
        <v>⚪ Saisir date naissance</v>
      </c>
      <c r="AD18" s="11" t="str">
        <f t="shared" si="21"/>
        <v/>
      </c>
      <c r="AE18" s="9"/>
      <c r="AF18" s="12" t="str">
        <f t="shared" ca="1" si="14"/>
        <v>⚪ Saisir date naissance</v>
      </c>
      <c r="AG18" s="11" t="str">
        <f t="shared" si="22"/>
        <v/>
      </c>
      <c r="AH18" s="9"/>
      <c r="AI18" s="12" t="str">
        <f t="shared" ca="1" si="15"/>
        <v>⚪ Saisir date naissance</v>
      </c>
      <c r="AJ18" s="13" t="s">
        <v>55</v>
      </c>
      <c r="AK18" s="9"/>
      <c r="AL18" s="12" t="str">
        <f t="shared" si="16"/>
        <v>📋 À planifier</v>
      </c>
      <c r="AM18" s="11" t="str">
        <f t="shared" si="23"/>
        <v/>
      </c>
      <c r="AN18" s="9"/>
      <c r="AO18" s="12" t="str">
        <f t="shared" ca="1" si="17"/>
        <v>⚪ Saisir date naissance</v>
      </c>
      <c r="AP18" s="11" t="str">
        <f t="shared" si="24"/>
        <v/>
      </c>
      <c r="AQ18" s="9"/>
      <c r="AR18" s="12" t="str">
        <f t="shared" ca="1" si="18"/>
        <v>⚪ Saisir date naissance</v>
      </c>
      <c r="AS18" s="14"/>
    </row>
    <row r="19" spans="1:45" ht="22.05" customHeight="1" x14ac:dyDescent="0.3">
      <c r="A19" s="7">
        <v>13</v>
      </c>
      <c r="B19" s="8"/>
      <c r="C19" s="8"/>
      <c r="D19" s="9"/>
      <c r="E19" s="10"/>
      <c r="F19" s="11" t="str">
        <f t="shared" si="0"/>
        <v/>
      </c>
      <c r="G19" s="9"/>
      <c r="H19" s="12" t="str">
        <f t="shared" ca="1" si="1"/>
        <v>⚪ Saisir date naissance</v>
      </c>
      <c r="I19" s="11" t="str">
        <f t="shared" si="2"/>
        <v/>
      </c>
      <c r="J19" s="9"/>
      <c r="K19" s="12" t="str">
        <f t="shared" ca="1" si="3"/>
        <v>⚪ Saisir date naissance</v>
      </c>
      <c r="L19" s="11" t="str">
        <f t="shared" si="4"/>
        <v/>
      </c>
      <c r="M19" s="9"/>
      <c r="N19" s="12" t="str">
        <f t="shared" ca="1" si="5"/>
        <v>⚪ Saisir date naissance</v>
      </c>
      <c r="O19" s="11" t="str">
        <f t="shared" si="6"/>
        <v/>
      </c>
      <c r="P19" s="9"/>
      <c r="Q19" s="12" t="str">
        <f t="shared" ca="1" si="7"/>
        <v>⚪ Saisir date naissance</v>
      </c>
      <c r="R19" s="11" t="str">
        <f t="shared" si="8"/>
        <v/>
      </c>
      <c r="S19" s="9"/>
      <c r="T19" s="12" t="str">
        <f t="shared" ca="1" si="9"/>
        <v>⚪ Saisir date naissance</v>
      </c>
      <c r="U19" s="11" t="str">
        <f t="shared" si="10"/>
        <v/>
      </c>
      <c r="V19" s="9"/>
      <c r="W19" s="12" t="str">
        <f t="shared" ca="1" si="11"/>
        <v>⚪ Saisir date naissance</v>
      </c>
      <c r="X19" s="11" t="str">
        <f t="shared" si="19"/>
        <v/>
      </c>
      <c r="Y19" s="9"/>
      <c r="Z19" s="12" t="str">
        <f t="shared" ca="1" si="12"/>
        <v>⚪ Saisir date naissance</v>
      </c>
      <c r="AA19" s="11" t="str">
        <f t="shared" si="20"/>
        <v/>
      </c>
      <c r="AB19" s="9"/>
      <c r="AC19" s="12" t="str">
        <f t="shared" ca="1" si="13"/>
        <v>⚪ Saisir date naissance</v>
      </c>
      <c r="AD19" s="11" t="str">
        <f t="shared" si="21"/>
        <v/>
      </c>
      <c r="AE19" s="9"/>
      <c r="AF19" s="12" t="str">
        <f t="shared" ca="1" si="14"/>
        <v>⚪ Saisir date naissance</v>
      </c>
      <c r="AG19" s="11" t="str">
        <f t="shared" si="22"/>
        <v/>
      </c>
      <c r="AH19" s="9"/>
      <c r="AI19" s="12" t="str">
        <f t="shared" ca="1" si="15"/>
        <v>⚪ Saisir date naissance</v>
      </c>
      <c r="AJ19" s="13" t="s">
        <v>55</v>
      </c>
      <c r="AK19" s="9"/>
      <c r="AL19" s="12" t="str">
        <f t="shared" si="16"/>
        <v>📋 À planifier</v>
      </c>
      <c r="AM19" s="11" t="str">
        <f t="shared" si="23"/>
        <v/>
      </c>
      <c r="AN19" s="9"/>
      <c r="AO19" s="12" t="str">
        <f t="shared" ca="1" si="17"/>
        <v>⚪ Saisir date naissance</v>
      </c>
      <c r="AP19" s="11" t="str">
        <f t="shared" si="24"/>
        <v/>
      </c>
      <c r="AQ19" s="9"/>
      <c r="AR19" s="12" t="str">
        <f t="shared" ca="1" si="18"/>
        <v>⚪ Saisir date naissance</v>
      </c>
      <c r="AS19" s="8"/>
    </row>
    <row r="20" spans="1:45" ht="22.05" customHeight="1" x14ac:dyDescent="0.3">
      <c r="A20" s="7">
        <v>14</v>
      </c>
      <c r="B20" s="14"/>
      <c r="C20" s="14"/>
      <c r="D20" s="15"/>
      <c r="E20" s="16"/>
      <c r="F20" s="11" t="str">
        <f t="shared" si="0"/>
        <v/>
      </c>
      <c r="G20" s="9"/>
      <c r="H20" s="12" t="str">
        <f t="shared" ca="1" si="1"/>
        <v>⚪ Saisir date naissance</v>
      </c>
      <c r="I20" s="11" t="str">
        <f t="shared" si="2"/>
        <v/>
      </c>
      <c r="J20" s="9"/>
      <c r="K20" s="12" t="str">
        <f t="shared" ca="1" si="3"/>
        <v>⚪ Saisir date naissance</v>
      </c>
      <c r="L20" s="11" t="str">
        <f t="shared" si="4"/>
        <v/>
      </c>
      <c r="M20" s="9"/>
      <c r="N20" s="12" t="str">
        <f t="shared" ca="1" si="5"/>
        <v>⚪ Saisir date naissance</v>
      </c>
      <c r="O20" s="11" t="str">
        <f t="shared" si="6"/>
        <v/>
      </c>
      <c r="P20" s="9"/>
      <c r="Q20" s="12" t="str">
        <f t="shared" ca="1" si="7"/>
        <v>⚪ Saisir date naissance</v>
      </c>
      <c r="R20" s="11" t="str">
        <f t="shared" si="8"/>
        <v/>
      </c>
      <c r="S20" s="9"/>
      <c r="T20" s="12" t="str">
        <f t="shared" ca="1" si="9"/>
        <v>⚪ Saisir date naissance</v>
      </c>
      <c r="U20" s="11" t="str">
        <f t="shared" si="10"/>
        <v/>
      </c>
      <c r="V20" s="9"/>
      <c r="W20" s="12" t="str">
        <f t="shared" ca="1" si="11"/>
        <v>⚪ Saisir date naissance</v>
      </c>
      <c r="X20" s="11" t="str">
        <f t="shared" si="19"/>
        <v/>
      </c>
      <c r="Y20" s="9"/>
      <c r="Z20" s="12" t="str">
        <f t="shared" ca="1" si="12"/>
        <v>⚪ Saisir date naissance</v>
      </c>
      <c r="AA20" s="11" t="str">
        <f t="shared" si="20"/>
        <v/>
      </c>
      <c r="AB20" s="9"/>
      <c r="AC20" s="12" t="str">
        <f t="shared" ca="1" si="13"/>
        <v>⚪ Saisir date naissance</v>
      </c>
      <c r="AD20" s="11" t="str">
        <f t="shared" si="21"/>
        <v/>
      </c>
      <c r="AE20" s="9"/>
      <c r="AF20" s="12" t="str">
        <f t="shared" ca="1" si="14"/>
        <v>⚪ Saisir date naissance</v>
      </c>
      <c r="AG20" s="11" t="str">
        <f t="shared" si="22"/>
        <v/>
      </c>
      <c r="AH20" s="9"/>
      <c r="AI20" s="12" t="str">
        <f t="shared" ca="1" si="15"/>
        <v>⚪ Saisir date naissance</v>
      </c>
      <c r="AJ20" s="13" t="s">
        <v>55</v>
      </c>
      <c r="AK20" s="9"/>
      <c r="AL20" s="12" t="str">
        <f t="shared" si="16"/>
        <v>📋 À planifier</v>
      </c>
      <c r="AM20" s="11" t="str">
        <f t="shared" si="23"/>
        <v/>
      </c>
      <c r="AN20" s="9"/>
      <c r="AO20" s="12" t="str">
        <f t="shared" ca="1" si="17"/>
        <v>⚪ Saisir date naissance</v>
      </c>
      <c r="AP20" s="11" t="str">
        <f t="shared" si="24"/>
        <v/>
      </c>
      <c r="AQ20" s="9"/>
      <c r="AR20" s="12" t="str">
        <f t="shared" ca="1" si="18"/>
        <v>⚪ Saisir date naissance</v>
      </c>
      <c r="AS20" s="14"/>
    </row>
    <row r="21" spans="1:45" ht="22.05" customHeight="1" x14ac:dyDescent="0.3">
      <c r="A21" s="7">
        <v>15</v>
      </c>
      <c r="B21" s="8"/>
      <c r="C21" s="8"/>
      <c r="D21" s="9"/>
      <c r="E21" s="10"/>
      <c r="F21" s="11" t="str">
        <f t="shared" si="0"/>
        <v/>
      </c>
      <c r="G21" s="9"/>
      <c r="H21" s="12" t="str">
        <f t="shared" ca="1" si="1"/>
        <v>⚪ Saisir date naissance</v>
      </c>
      <c r="I21" s="11" t="str">
        <f t="shared" si="2"/>
        <v/>
      </c>
      <c r="J21" s="9"/>
      <c r="K21" s="12" t="str">
        <f t="shared" ca="1" si="3"/>
        <v>⚪ Saisir date naissance</v>
      </c>
      <c r="L21" s="11" t="str">
        <f t="shared" si="4"/>
        <v/>
      </c>
      <c r="M21" s="9"/>
      <c r="N21" s="12" t="str">
        <f t="shared" ca="1" si="5"/>
        <v>⚪ Saisir date naissance</v>
      </c>
      <c r="O21" s="11" t="str">
        <f t="shared" si="6"/>
        <v/>
      </c>
      <c r="P21" s="9"/>
      <c r="Q21" s="12" t="str">
        <f t="shared" ca="1" si="7"/>
        <v>⚪ Saisir date naissance</v>
      </c>
      <c r="R21" s="11" t="str">
        <f t="shared" si="8"/>
        <v/>
      </c>
      <c r="S21" s="9"/>
      <c r="T21" s="12" t="str">
        <f t="shared" ca="1" si="9"/>
        <v>⚪ Saisir date naissance</v>
      </c>
      <c r="U21" s="11" t="str">
        <f t="shared" si="10"/>
        <v/>
      </c>
      <c r="V21" s="9"/>
      <c r="W21" s="12" t="str">
        <f t="shared" ca="1" si="11"/>
        <v>⚪ Saisir date naissance</v>
      </c>
      <c r="X21" s="11" t="str">
        <f t="shared" si="19"/>
        <v/>
      </c>
      <c r="Y21" s="9"/>
      <c r="Z21" s="12" t="str">
        <f t="shared" ca="1" si="12"/>
        <v>⚪ Saisir date naissance</v>
      </c>
      <c r="AA21" s="11" t="str">
        <f t="shared" si="20"/>
        <v/>
      </c>
      <c r="AB21" s="9"/>
      <c r="AC21" s="12" t="str">
        <f t="shared" ca="1" si="13"/>
        <v>⚪ Saisir date naissance</v>
      </c>
      <c r="AD21" s="11" t="str">
        <f t="shared" si="21"/>
        <v/>
      </c>
      <c r="AE21" s="9"/>
      <c r="AF21" s="12" t="str">
        <f t="shared" ca="1" si="14"/>
        <v>⚪ Saisir date naissance</v>
      </c>
      <c r="AG21" s="11" t="str">
        <f t="shared" si="22"/>
        <v/>
      </c>
      <c r="AH21" s="9"/>
      <c r="AI21" s="12" t="str">
        <f t="shared" ca="1" si="15"/>
        <v>⚪ Saisir date naissance</v>
      </c>
      <c r="AJ21" s="13" t="s">
        <v>55</v>
      </c>
      <c r="AK21" s="9"/>
      <c r="AL21" s="12" t="str">
        <f t="shared" si="16"/>
        <v>📋 À planifier</v>
      </c>
      <c r="AM21" s="11" t="str">
        <f t="shared" si="23"/>
        <v/>
      </c>
      <c r="AN21" s="9"/>
      <c r="AO21" s="12" t="str">
        <f t="shared" ca="1" si="17"/>
        <v>⚪ Saisir date naissance</v>
      </c>
      <c r="AP21" s="11" t="str">
        <f t="shared" si="24"/>
        <v/>
      </c>
      <c r="AQ21" s="9"/>
      <c r="AR21" s="12" t="str">
        <f t="shared" ca="1" si="18"/>
        <v>⚪ Saisir date naissance</v>
      </c>
      <c r="AS21" s="8"/>
    </row>
    <row r="22" spans="1:45" ht="22.05" customHeight="1" x14ac:dyDescent="0.3">
      <c r="A22" s="7">
        <v>16</v>
      </c>
      <c r="B22" s="14"/>
      <c r="C22" s="14"/>
      <c r="D22" s="15"/>
      <c r="E22" s="16"/>
      <c r="F22" s="11" t="str">
        <f t="shared" si="0"/>
        <v/>
      </c>
      <c r="G22" s="9"/>
      <c r="H22" s="12" t="str">
        <f t="shared" ca="1" si="1"/>
        <v>⚪ Saisir date naissance</v>
      </c>
      <c r="I22" s="11" t="str">
        <f t="shared" si="2"/>
        <v/>
      </c>
      <c r="J22" s="9"/>
      <c r="K22" s="12" t="str">
        <f t="shared" ca="1" si="3"/>
        <v>⚪ Saisir date naissance</v>
      </c>
      <c r="L22" s="11" t="str">
        <f t="shared" si="4"/>
        <v/>
      </c>
      <c r="M22" s="9"/>
      <c r="N22" s="12" t="str">
        <f t="shared" ca="1" si="5"/>
        <v>⚪ Saisir date naissance</v>
      </c>
      <c r="O22" s="11" t="str">
        <f t="shared" ref="O22:O36" si="25">IF(D22="","",EDATE(D22,12))</f>
        <v/>
      </c>
      <c r="P22" s="9"/>
      <c r="Q22" s="12" t="str">
        <f t="shared" ca="1" si="7"/>
        <v>⚪ Saisir date naissance</v>
      </c>
      <c r="R22" s="11" t="str">
        <f t="shared" si="8"/>
        <v/>
      </c>
      <c r="S22" s="9"/>
      <c r="T22" s="12" t="str">
        <f t="shared" ca="1" si="9"/>
        <v>⚪ Saisir date naissance</v>
      </c>
      <c r="U22" s="11" t="str">
        <f t="shared" si="10"/>
        <v/>
      </c>
      <c r="V22" s="9"/>
      <c r="W22" s="12" t="str">
        <f t="shared" ca="1" si="11"/>
        <v>⚪ Saisir date naissance</v>
      </c>
      <c r="X22" s="11" t="str">
        <f t="shared" si="19"/>
        <v/>
      </c>
      <c r="Y22" s="9"/>
      <c r="Z22" s="12" t="str">
        <f t="shared" ca="1" si="12"/>
        <v>⚪ Saisir date naissance</v>
      </c>
      <c r="AA22" s="11" t="str">
        <f t="shared" ref="AA22:AA36" si="26">IF(D22="","",EDATE(D22,12))</f>
        <v/>
      </c>
      <c r="AB22" s="9"/>
      <c r="AC22" s="12" t="str">
        <f t="shared" ca="1" si="13"/>
        <v>⚪ Saisir date naissance</v>
      </c>
      <c r="AD22" s="11" t="str">
        <f t="shared" si="21"/>
        <v/>
      </c>
      <c r="AE22" s="9"/>
      <c r="AF22" s="12" t="str">
        <f t="shared" ca="1" si="14"/>
        <v>⚪ Saisir date naissance</v>
      </c>
      <c r="AG22" s="11" t="str">
        <f t="shared" si="22"/>
        <v/>
      </c>
      <c r="AH22" s="9"/>
      <c r="AI22" s="12" t="str">
        <f t="shared" ca="1" si="15"/>
        <v>⚪ Saisir date naissance</v>
      </c>
      <c r="AJ22" s="13" t="s">
        <v>55</v>
      </c>
      <c r="AK22" s="9"/>
      <c r="AL22" s="12" t="str">
        <f t="shared" si="16"/>
        <v>📋 À planifier</v>
      </c>
      <c r="AM22" s="11" t="str">
        <f t="shared" si="23"/>
        <v/>
      </c>
      <c r="AN22" s="9"/>
      <c r="AO22" s="12" t="str">
        <f t="shared" ca="1" si="17"/>
        <v>⚪ Saisir date naissance</v>
      </c>
      <c r="AP22" s="11" t="str">
        <f t="shared" si="24"/>
        <v/>
      </c>
      <c r="AQ22" s="9"/>
      <c r="AR22" s="12" t="str">
        <f t="shared" ca="1" si="18"/>
        <v>⚪ Saisir date naissance</v>
      </c>
      <c r="AS22" s="14"/>
    </row>
    <row r="23" spans="1:45" ht="22.05" customHeight="1" x14ac:dyDescent="0.3">
      <c r="A23" s="7">
        <v>17</v>
      </c>
      <c r="B23" s="8"/>
      <c r="C23" s="8"/>
      <c r="D23" s="9"/>
      <c r="E23" s="10"/>
      <c r="F23" s="11" t="str">
        <f t="shared" si="0"/>
        <v/>
      </c>
      <c r="G23" s="9"/>
      <c r="H23" s="12" t="str">
        <f t="shared" ca="1" si="1"/>
        <v>⚪ Saisir date naissance</v>
      </c>
      <c r="I23" s="11" t="str">
        <f t="shared" si="2"/>
        <v/>
      </c>
      <c r="J23" s="9"/>
      <c r="K23" s="12" t="str">
        <f t="shared" ca="1" si="3"/>
        <v>⚪ Saisir date naissance</v>
      </c>
      <c r="L23" s="11" t="str">
        <f t="shared" si="4"/>
        <v/>
      </c>
      <c r="M23" s="9"/>
      <c r="N23" s="12" t="str">
        <f t="shared" ca="1" si="5"/>
        <v>⚪ Saisir date naissance</v>
      </c>
      <c r="O23" s="11" t="str">
        <f t="shared" si="25"/>
        <v/>
      </c>
      <c r="P23" s="9"/>
      <c r="Q23" s="12" t="str">
        <f t="shared" ca="1" si="7"/>
        <v>⚪ Saisir date naissance</v>
      </c>
      <c r="R23" s="11" t="str">
        <f t="shared" si="8"/>
        <v/>
      </c>
      <c r="S23" s="9"/>
      <c r="T23" s="12" t="str">
        <f t="shared" ca="1" si="9"/>
        <v>⚪ Saisir date naissance</v>
      </c>
      <c r="U23" s="11" t="str">
        <f t="shared" si="10"/>
        <v/>
      </c>
      <c r="V23" s="9"/>
      <c r="W23" s="12" t="str">
        <f t="shared" ca="1" si="11"/>
        <v>⚪ Saisir date naissance</v>
      </c>
      <c r="X23" s="11" t="str">
        <f t="shared" si="19"/>
        <v/>
      </c>
      <c r="Y23" s="9"/>
      <c r="Z23" s="12" t="str">
        <f t="shared" ca="1" si="12"/>
        <v>⚪ Saisir date naissance</v>
      </c>
      <c r="AA23" s="11" t="str">
        <f t="shared" si="26"/>
        <v/>
      </c>
      <c r="AB23" s="9"/>
      <c r="AC23" s="12" t="str">
        <f t="shared" ca="1" si="13"/>
        <v>⚪ Saisir date naissance</v>
      </c>
      <c r="AD23" s="11" t="str">
        <f t="shared" si="21"/>
        <v/>
      </c>
      <c r="AE23" s="9"/>
      <c r="AF23" s="12" t="str">
        <f t="shared" ca="1" si="14"/>
        <v>⚪ Saisir date naissance</v>
      </c>
      <c r="AG23" s="11" t="str">
        <f t="shared" si="22"/>
        <v/>
      </c>
      <c r="AH23" s="9"/>
      <c r="AI23" s="12" t="str">
        <f t="shared" ca="1" si="15"/>
        <v>⚪ Saisir date naissance</v>
      </c>
      <c r="AJ23" s="13" t="s">
        <v>55</v>
      </c>
      <c r="AK23" s="9"/>
      <c r="AL23" s="12" t="str">
        <f t="shared" si="16"/>
        <v>📋 À planifier</v>
      </c>
      <c r="AM23" s="11" t="str">
        <f t="shared" si="23"/>
        <v/>
      </c>
      <c r="AN23" s="9"/>
      <c r="AO23" s="12" t="str">
        <f t="shared" ca="1" si="17"/>
        <v>⚪ Saisir date naissance</v>
      </c>
      <c r="AP23" s="11" t="str">
        <f t="shared" si="24"/>
        <v/>
      </c>
      <c r="AQ23" s="9"/>
      <c r="AR23" s="12" t="str">
        <f t="shared" ca="1" si="18"/>
        <v>⚪ Saisir date naissance</v>
      </c>
      <c r="AS23" s="8"/>
    </row>
    <row r="24" spans="1:45" ht="22.05" customHeight="1" x14ac:dyDescent="0.3">
      <c r="A24" s="7">
        <v>18</v>
      </c>
      <c r="B24" s="14"/>
      <c r="C24" s="14"/>
      <c r="D24" s="15"/>
      <c r="E24" s="16"/>
      <c r="F24" s="11" t="str">
        <f t="shared" si="0"/>
        <v/>
      </c>
      <c r="G24" s="9"/>
      <c r="H24" s="12" t="str">
        <f t="shared" ca="1" si="1"/>
        <v>⚪ Saisir date naissance</v>
      </c>
      <c r="I24" s="11" t="str">
        <f t="shared" si="2"/>
        <v/>
      </c>
      <c r="J24" s="9"/>
      <c r="K24" s="12" t="str">
        <f t="shared" ca="1" si="3"/>
        <v>⚪ Saisir date naissance</v>
      </c>
      <c r="L24" s="11" t="str">
        <f t="shared" si="4"/>
        <v/>
      </c>
      <c r="M24" s="9"/>
      <c r="N24" s="12" t="str">
        <f t="shared" ca="1" si="5"/>
        <v>⚪ Saisir date naissance</v>
      </c>
      <c r="O24" s="11" t="str">
        <f t="shared" si="25"/>
        <v/>
      </c>
      <c r="P24" s="9"/>
      <c r="Q24" s="12" t="str">
        <f t="shared" ca="1" si="7"/>
        <v>⚪ Saisir date naissance</v>
      </c>
      <c r="R24" s="11" t="str">
        <f t="shared" si="8"/>
        <v/>
      </c>
      <c r="S24" s="9"/>
      <c r="T24" s="12" t="str">
        <f t="shared" ca="1" si="9"/>
        <v>⚪ Saisir date naissance</v>
      </c>
      <c r="U24" s="11" t="str">
        <f t="shared" si="10"/>
        <v/>
      </c>
      <c r="V24" s="9"/>
      <c r="W24" s="12" t="str">
        <f t="shared" ca="1" si="11"/>
        <v>⚪ Saisir date naissance</v>
      </c>
      <c r="X24" s="11" t="str">
        <f t="shared" si="19"/>
        <v/>
      </c>
      <c r="Y24" s="9"/>
      <c r="Z24" s="12" t="str">
        <f t="shared" ca="1" si="12"/>
        <v>⚪ Saisir date naissance</v>
      </c>
      <c r="AA24" s="11" t="str">
        <f t="shared" si="26"/>
        <v/>
      </c>
      <c r="AB24" s="9"/>
      <c r="AC24" s="12" t="str">
        <f t="shared" ca="1" si="13"/>
        <v>⚪ Saisir date naissance</v>
      </c>
      <c r="AD24" s="11" t="str">
        <f t="shared" si="21"/>
        <v/>
      </c>
      <c r="AE24" s="9"/>
      <c r="AF24" s="12" t="str">
        <f t="shared" ca="1" si="14"/>
        <v>⚪ Saisir date naissance</v>
      </c>
      <c r="AG24" s="11" t="str">
        <f t="shared" si="22"/>
        <v/>
      </c>
      <c r="AH24" s="9"/>
      <c r="AI24" s="12" t="str">
        <f t="shared" ca="1" si="15"/>
        <v>⚪ Saisir date naissance</v>
      </c>
      <c r="AJ24" s="13" t="s">
        <v>55</v>
      </c>
      <c r="AK24" s="9"/>
      <c r="AL24" s="12" t="str">
        <f t="shared" si="16"/>
        <v>📋 À planifier</v>
      </c>
      <c r="AM24" s="11" t="str">
        <f t="shared" si="23"/>
        <v/>
      </c>
      <c r="AN24" s="9"/>
      <c r="AO24" s="12" t="str">
        <f t="shared" ca="1" si="17"/>
        <v>⚪ Saisir date naissance</v>
      </c>
      <c r="AP24" s="11" t="str">
        <f t="shared" si="24"/>
        <v/>
      </c>
      <c r="AQ24" s="9"/>
      <c r="AR24" s="12" t="str">
        <f t="shared" ca="1" si="18"/>
        <v>⚪ Saisir date naissance</v>
      </c>
      <c r="AS24" s="14"/>
    </row>
    <row r="25" spans="1:45" ht="22.05" customHeight="1" x14ac:dyDescent="0.3">
      <c r="A25" s="7">
        <v>19</v>
      </c>
      <c r="B25" s="8"/>
      <c r="C25" s="8"/>
      <c r="D25" s="9"/>
      <c r="E25" s="10"/>
      <c r="F25" s="11" t="str">
        <f t="shared" si="0"/>
        <v/>
      </c>
      <c r="G25" s="9"/>
      <c r="H25" s="12" t="str">
        <f t="shared" ca="1" si="1"/>
        <v>⚪ Saisir date naissance</v>
      </c>
      <c r="I25" s="11" t="str">
        <f t="shared" si="2"/>
        <v/>
      </c>
      <c r="J25" s="9"/>
      <c r="K25" s="12" t="str">
        <f t="shared" ca="1" si="3"/>
        <v>⚪ Saisir date naissance</v>
      </c>
      <c r="L25" s="11" t="str">
        <f t="shared" si="4"/>
        <v/>
      </c>
      <c r="M25" s="9"/>
      <c r="N25" s="12" t="str">
        <f t="shared" ca="1" si="5"/>
        <v>⚪ Saisir date naissance</v>
      </c>
      <c r="O25" s="11" t="str">
        <f t="shared" si="25"/>
        <v/>
      </c>
      <c r="P25" s="9"/>
      <c r="Q25" s="12" t="str">
        <f t="shared" ca="1" si="7"/>
        <v>⚪ Saisir date naissance</v>
      </c>
      <c r="R25" s="11" t="str">
        <f t="shared" si="8"/>
        <v/>
      </c>
      <c r="S25" s="9"/>
      <c r="T25" s="12" t="str">
        <f t="shared" ca="1" si="9"/>
        <v>⚪ Saisir date naissance</v>
      </c>
      <c r="U25" s="11" t="str">
        <f t="shared" si="10"/>
        <v/>
      </c>
      <c r="V25" s="9"/>
      <c r="W25" s="12" t="str">
        <f t="shared" ca="1" si="11"/>
        <v>⚪ Saisir date naissance</v>
      </c>
      <c r="X25" s="11" t="str">
        <f t="shared" si="19"/>
        <v/>
      </c>
      <c r="Y25" s="9"/>
      <c r="Z25" s="12" t="str">
        <f t="shared" ca="1" si="12"/>
        <v>⚪ Saisir date naissance</v>
      </c>
      <c r="AA25" s="11" t="str">
        <f t="shared" si="26"/>
        <v/>
      </c>
      <c r="AB25" s="9"/>
      <c r="AC25" s="12" t="str">
        <f t="shared" ca="1" si="13"/>
        <v>⚪ Saisir date naissance</v>
      </c>
      <c r="AD25" s="11" t="str">
        <f t="shared" si="21"/>
        <v/>
      </c>
      <c r="AE25" s="9"/>
      <c r="AF25" s="12" t="str">
        <f t="shared" ca="1" si="14"/>
        <v>⚪ Saisir date naissance</v>
      </c>
      <c r="AG25" s="11" t="str">
        <f t="shared" si="22"/>
        <v/>
      </c>
      <c r="AH25" s="9"/>
      <c r="AI25" s="12" t="str">
        <f t="shared" ca="1" si="15"/>
        <v>⚪ Saisir date naissance</v>
      </c>
      <c r="AJ25" s="13" t="s">
        <v>55</v>
      </c>
      <c r="AK25" s="9"/>
      <c r="AL25" s="12" t="str">
        <f t="shared" si="16"/>
        <v>📋 À planifier</v>
      </c>
      <c r="AM25" s="11" t="str">
        <f t="shared" si="23"/>
        <v/>
      </c>
      <c r="AN25" s="9"/>
      <c r="AO25" s="12" t="str">
        <f t="shared" ca="1" si="17"/>
        <v>⚪ Saisir date naissance</v>
      </c>
      <c r="AP25" s="11" t="str">
        <f t="shared" si="24"/>
        <v/>
      </c>
      <c r="AQ25" s="9"/>
      <c r="AR25" s="12" t="str">
        <f t="shared" ca="1" si="18"/>
        <v>⚪ Saisir date naissance</v>
      </c>
      <c r="AS25" s="8"/>
    </row>
    <row r="26" spans="1:45" ht="22.05" customHeight="1" x14ac:dyDescent="0.3">
      <c r="A26" s="7">
        <v>20</v>
      </c>
      <c r="B26" s="14"/>
      <c r="C26" s="14"/>
      <c r="D26" s="15"/>
      <c r="E26" s="16"/>
      <c r="F26" s="11" t="str">
        <f t="shared" si="0"/>
        <v/>
      </c>
      <c r="G26" s="9"/>
      <c r="H26" s="12" t="str">
        <f t="shared" ca="1" si="1"/>
        <v>⚪ Saisir date naissance</v>
      </c>
      <c r="I26" s="11" t="str">
        <f t="shared" si="2"/>
        <v/>
      </c>
      <c r="J26" s="9"/>
      <c r="K26" s="12" t="str">
        <f t="shared" ca="1" si="3"/>
        <v>⚪ Saisir date naissance</v>
      </c>
      <c r="L26" s="11" t="str">
        <f t="shared" si="4"/>
        <v/>
      </c>
      <c r="M26" s="9"/>
      <c r="N26" s="12" t="str">
        <f t="shared" ca="1" si="5"/>
        <v>⚪ Saisir date naissance</v>
      </c>
      <c r="O26" s="11" t="str">
        <f t="shared" si="25"/>
        <v/>
      </c>
      <c r="P26" s="9"/>
      <c r="Q26" s="12" t="str">
        <f t="shared" ca="1" si="7"/>
        <v>⚪ Saisir date naissance</v>
      </c>
      <c r="R26" s="11" t="str">
        <f t="shared" si="8"/>
        <v/>
      </c>
      <c r="S26" s="9"/>
      <c r="T26" s="12" t="str">
        <f t="shared" ca="1" si="9"/>
        <v>⚪ Saisir date naissance</v>
      </c>
      <c r="U26" s="11" t="str">
        <f t="shared" si="10"/>
        <v/>
      </c>
      <c r="V26" s="9"/>
      <c r="W26" s="12" t="str">
        <f t="shared" ca="1" si="11"/>
        <v>⚪ Saisir date naissance</v>
      </c>
      <c r="X26" s="11" t="str">
        <f t="shared" si="19"/>
        <v/>
      </c>
      <c r="Y26" s="9"/>
      <c r="Z26" s="12" t="str">
        <f t="shared" ca="1" si="12"/>
        <v>⚪ Saisir date naissance</v>
      </c>
      <c r="AA26" s="11" t="str">
        <f t="shared" si="26"/>
        <v/>
      </c>
      <c r="AB26" s="9"/>
      <c r="AC26" s="12" t="str">
        <f t="shared" ca="1" si="13"/>
        <v>⚪ Saisir date naissance</v>
      </c>
      <c r="AD26" s="11" t="str">
        <f t="shared" si="21"/>
        <v/>
      </c>
      <c r="AE26" s="9"/>
      <c r="AF26" s="12" t="str">
        <f t="shared" ca="1" si="14"/>
        <v>⚪ Saisir date naissance</v>
      </c>
      <c r="AG26" s="11" t="str">
        <f t="shared" si="22"/>
        <v/>
      </c>
      <c r="AH26" s="9"/>
      <c r="AI26" s="12" t="str">
        <f t="shared" ca="1" si="15"/>
        <v>⚪ Saisir date naissance</v>
      </c>
      <c r="AJ26" s="13" t="s">
        <v>55</v>
      </c>
      <c r="AK26" s="9"/>
      <c r="AL26" s="12" t="str">
        <f t="shared" si="16"/>
        <v>📋 À planifier</v>
      </c>
      <c r="AM26" s="11" t="str">
        <f t="shared" si="23"/>
        <v/>
      </c>
      <c r="AN26" s="9"/>
      <c r="AO26" s="12" t="str">
        <f t="shared" ca="1" si="17"/>
        <v>⚪ Saisir date naissance</v>
      </c>
      <c r="AP26" s="11" t="str">
        <f t="shared" si="24"/>
        <v/>
      </c>
      <c r="AQ26" s="9"/>
      <c r="AR26" s="12" t="str">
        <f t="shared" ca="1" si="18"/>
        <v>⚪ Saisir date naissance</v>
      </c>
      <c r="AS26" s="14"/>
    </row>
    <row r="27" spans="1:45" ht="22.05" customHeight="1" x14ac:dyDescent="0.3">
      <c r="A27" s="7">
        <v>21</v>
      </c>
      <c r="B27" s="8"/>
      <c r="C27" s="8"/>
      <c r="D27" s="9"/>
      <c r="E27" s="10"/>
      <c r="F27" s="11" t="str">
        <f t="shared" si="0"/>
        <v/>
      </c>
      <c r="G27" s="9"/>
      <c r="H27" s="12" t="str">
        <f t="shared" ca="1" si="1"/>
        <v>⚪ Saisir date naissance</v>
      </c>
      <c r="I27" s="11" t="str">
        <f t="shared" si="2"/>
        <v/>
      </c>
      <c r="J27" s="9"/>
      <c r="K27" s="12" t="str">
        <f t="shared" ca="1" si="3"/>
        <v>⚪ Saisir date naissance</v>
      </c>
      <c r="L27" s="11" t="str">
        <f t="shared" si="4"/>
        <v/>
      </c>
      <c r="M27" s="9"/>
      <c r="N27" s="12" t="str">
        <f t="shared" ca="1" si="5"/>
        <v>⚪ Saisir date naissance</v>
      </c>
      <c r="O27" s="11" t="str">
        <f t="shared" si="25"/>
        <v/>
      </c>
      <c r="P27" s="9"/>
      <c r="Q27" s="12" t="str">
        <f t="shared" ca="1" si="7"/>
        <v>⚪ Saisir date naissance</v>
      </c>
      <c r="R27" s="11" t="str">
        <f t="shared" si="8"/>
        <v/>
      </c>
      <c r="S27" s="9"/>
      <c r="T27" s="12" t="str">
        <f t="shared" ca="1" si="9"/>
        <v>⚪ Saisir date naissance</v>
      </c>
      <c r="U27" s="11" t="str">
        <f t="shared" si="10"/>
        <v/>
      </c>
      <c r="V27" s="9"/>
      <c r="W27" s="12" t="str">
        <f t="shared" ca="1" si="11"/>
        <v>⚪ Saisir date naissance</v>
      </c>
      <c r="X27" s="11" t="str">
        <f t="shared" si="19"/>
        <v/>
      </c>
      <c r="Y27" s="9"/>
      <c r="Z27" s="12" t="str">
        <f t="shared" ca="1" si="12"/>
        <v>⚪ Saisir date naissance</v>
      </c>
      <c r="AA27" s="11" t="str">
        <f t="shared" si="26"/>
        <v/>
      </c>
      <c r="AB27" s="9"/>
      <c r="AC27" s="12" t="str">
        <f t="shared" ca="1" si="13"/>
        <v>⚪ Saisir date naissance</v>
      </c>
      <c r="AD27" s="11" t="str">
        <f t="shared" si="21"/>
        <v/>
      </c>
      <c r="AE27" s="9"/>
      <c r="AF27" s="12" t="str">
        <f t="shared" ca="1" si="14"/>
        <v>⚪ Saisir date naissance</v>
      </c>
      <c r="AG27" s="11" t="str">
        <f t="shared" si="22"/>
        <v/>
      </c>
      <c r="AH27" s="9"/>
      <c r="AI27" s="12" t="str">
        <f t="shared" ca="1" si="15"/>
        <v>⚪ Saisir date naissance</v>
      </c>
      <c r="AJ27" s="13" t="s">
        <v>55</v>
      </c>
      <c r="AK27" s="9"/>
      <c r="AL27" s="12" t="str">
        <f t="shared" si="16"/>
        <v>📋 À planifier</v>
      </c>
      <c r="AM27" s="11" t="str">
        <f t="shared" si="23"/>
        <v/>
      </c>
      <c r="AN27" s="9"/>
      <c r="AO27" s="12" t="str">
        <f t="shared" ca="1" si="17"/>
        <v>⚪ Saisir date naissance</v>
      </c>
      <c r="AP27" s="11" t="str">
        <f t="shared" si="24"/>
        <v/>
      </c>
      <c r="AQ27" s="9"/>
      <c r="AR27" s="12" t="str">
        <f t="shared" ca="1" si="18"/>
        <v>⚪ Saisir date naissance</v>
      </c>
      <c r="AS27" s="8"/>
    </row>
    <row r="28" spans="1:45" ht="22.05" customHeight="1" x14ac:dyDescent="0.3">
      <c r="A28" s="7">
        <v>22</v>
      </c>
      <c r="B28" s="14"/>
      <c r="C28" s="14"/>
      <c r="D28" s="15"/>
      <c r="E28" s="16"/>
      <c r="F28" s="11" t="str">
        <f t="shared" si="0"/>
        <v/>
      </c>
      <c r="G28" s="9"/>
      <c r="H28" s="12" t="str">
        <f t="shared" ca="1" si="1"/>
        <v>⚪ Saisir date naissance</v>
      </c>
      <c r="I28" s="11" t="str">
        <f t="shared" si="2"/>
        <v/>
      </c>
      <c r="J28" s="9"/>
      <c r="K28" s="12" t="str">
        <f t="shared" ca="1" si="3"/>
        <v>⚪ Saisir date naissance</v>
      </c>
      <c r="L28" s="11" t="str">
        <f t="shared" si="4"/>
        <v/>
      </c>
      <c r="M28" s="9"/>
      <c r="N28" s="12" t="str">
        <f t="shared" ca="1" si="5"/>
        <v>⚪ Saisir date naissance</v>
      </c>
      <c r="O28" s="11" t="str">
        <f t="shared" si="25"/>
        <v/>
      </c>
      <c r="P28" s="9"/>
      <c r="Q28" s="12" t="str">
        <f t="shared" ca="1" si="7"/>
        <v>⚪ Saisir date naissance</v>
      </c>
      <c r="R28" s="11" t="str">
        <f t="shared" si="8"/>
        <v/>
      </c>
      <c r="S28" s="9"/>
      <c r="T28" s="12" t="str">
        <f t="shared" ca="1" si="9"/>
        <v>⚪ Saisir date naissance</v>
      </c>
      <c r="U28" s="11" t="str">
        <f t="shared" si="10"/>
        <v/>
      </c>
      <c r="V28" s="9"/>
      <c r="W28" s="12" t="str">
        <f t="shared" ca="1" si="11"/>
        <v>⚪ Saisir date naissance</v>
      </c>
      <c r="X28" s="11" t="str">
        <f t="shared" si="19"/>
        <v/>
      </c>
      <c r="Y28" s="9"/>
      <c r="Z28" s="12" t="str">
        <f t="shared" ca="1" si="12"/>
        <v>⚪ Saisir date naissance</v>
      </c>
      <c r="AA28" s="11" t="str">
        <f t="shared" si="26"/>
        <v/>
      </c>
      <c r="AB28" s="9"/>
      <c r="AC28" s="12" t="str">
        <f t="shared" ca="1" si="13"/>
        <v>⚪ Saisir date naissance</v>
      </c>
      <c r="AD28" s="11" t="str">
        <f t="shared" si="21"/>
        <v/>
      </c>
      <c r="AE28" s="9"/>
      <c r="AF28" s="12" t="str">
        <f t="shared" ca="1" si="14"/>
        <v>⚪ Saisir date naissance</v>
      </c>
      <c r="AG28" s="11" t="str">
        <f t="shared" si="22"/>
        <v/>
      </c>
      <c r="AH28" s="9"/>
      <c r="AI28" s="12" t="str">
        <f t="shared" ca="1" si="15"/>
        <v>⚪ Saisir date naissance</v>
      </c>
      <c r="AJ28" s="13" t="s">
        <v>55</v>
      </c>
      <c r="AK28" s="9"/>
      <c r="AL28" s="12" t="str">
        <f t="shared" si="16"/>
        <v>📋 À planifier</v>
      </c>
      <c r="AM28" s="11" t="str">
        <f t="shared" si="23"/>
        <v/>
      </c>
      <c r="AN28" s="9"/>
      <c r="AO28" s="12" t="str">
        <f t="shared" ca="1" si="17"/>
        <v>⚪ Saisir date naissance</v>
      </c>
      <c r="AP28" s="11" t="str">
        <f t="shared" si="24"/>
        <v/>
      </c>
      <c r="AQ28" s="9"/>
      <c r="AR28" s="12" t="str">
        <f t="shared" ca="1" si="18"/>
        <v>⚪ Saisir date naissance</v>
      </c>
      <c r="AS28" s="14"/>
    </row>
    <row r="29" spans="1:45" ht="22.05" customHeight="1" x14ac:dyDescent="0.3">
      <c r="A29" s="7">
        <v>23</v>
      </c>
      <c r="B29" s="8"/>
      <c r="C29" s="8"/>
      <c r="D29" s="9"/>
      <c r="E29" s="10"/>
      <c r="F29" s="11" t="str">
        <f t="shared" si="0"/>
        <v/>
      </c>
      <c r="G29" s="9"/>
      <c r="H29" s="12" t="str">
        <f t="shared" ca="1" si="1"/>
        <v>⚪ Saisir date naissance</v>
      </c>
      <c r="I29" s="11" t="str">
        <f t="shared" si="2"/>
        <v/>
      </c>
      <c r="J29" s="9"/>
      <c r="K29" s="12" t="str">
        <f t="shared" ca="1" si="3"/>
        <v>⚪ Saisir date naissance</v>
      </c>
      <c r="L29" s="11" t="str">
        <f t="shared" si="4"/>
        <v/>
      </c>
      <c r="M29" s="9"/>
      <c r="N29" s="12" t="str">
        <f t="shared" ca="1" si="5"/>
        <v>⚪ Saisir date naissance</v>
      </c>
      <c r="O29" s="11" t="str">
        <f t="shared" si="25"/>
        <v/>
      </c>
      <c r="P29" s="9"/>
      <c r="Q29" s="12" t="str">
        <f t="shared" ca="1" si="7"/>
        <v>⚪ Saisir date naissance</v>
      </c>
      <c r="R29" s="11" t="str">
        <f t="shared" si="8"/>
        <v/>
      </c>
      <c r="S29" s="9"/>
      <c r="T29" s="12" t="str">
        <f t="shared" ca="1" si="9"/>
        <v>⚪ Saisir date naissance</v>
      </c>
      <c r="U29" s="11" t="str">
        <f t="shared" si="10"/>
        <v/>
      </c>
      <c r="V29" s="9"/>
      <c r="W29" s="12" t="str">
        <f t="shared" ca="1" si="11"/>
        <v>⚪ Saisir date naissance</v>
      </c>
      <c r="X29" s="11" t="str">
        <f t="shared" si="19"/>
        <v/>
      </c>
      <c r="Y29" s="9"/>
      <c r="Z29" s="12" t="str">
        <f t="shared" ca="1" si="12"/>
        <v>⚪ Saisir date naissance</v>
      </c>
      <c r="AA29" s="11" t="str">
        <f t="shared" si="26"/>
        <v/>
      </c>
      <c r="AB29" s="9"/>
      <c r="AC29" s="12" t="str">
        <f t="shared" ca="1" si="13"/>
        <v>⚪ Saisir date naissance</v>
      </c>
      <c r="AD29" s="11" t="str">
        <f t="shared" si="21"/>
        <v/>
      </c>
      <c r="AE29" s="9"/>
      <c r="AF29" s="12" t="str">
        <f t="shared" ca="1" si="14"/>
        <v>⚪ Saisir date naissance</v>
      </c>
      <c r="AG29" s="11" t="str">
        <f t="shared" si="22"/>
        <v/>
      </c>
      <c r="AH29" s="9"/>
      <c r="AI29" s="12" t="str">
        <f t="shared" ca="1" si="15"/>
        <v>⚪ Saisir date naissance</v>
      </c>
      <c r="AJ29" s="13" t="s">
        <v>55</v>
      </c>
      <c r="AK29" s="9"/>
      <c r="AL29" s="12" t="str">
        <f t="shared" si="16"/>
        <v>📋 À planifier</v>
      </c>
      <c r="AM29" s="11" t="str">
        <f t="shared" si="23"/>
        <v/>
      </c>
      <c r="AN29" s="9"/>
      <c r="AO29" s="12" t="str">
        <f t="shared" ca="1" si="17"/>
        <v>⚪ Saisir date naissance</v>
      </c>
      <c r="AP29" s="11" t="str">
        <f t="shared" si="24"/>
        <v/>
      </c>
      <c r="AQ29" s="9"/>
      <c r="AR29" s="12" t="str">
        <f t="shared" ca="1" si="18"/>
        <v>⚪ Saisir date naissance</v>
      </c>
      <c r="AS29" s="8"/>
    </row>
    <row r="30" spans="1:45" ht="22.05" customHeight="1" x14ac:dyDescent="0.3">
      <c r="A30" s="7">
        <v>24</v>
      </c>
      <c r="B30" s="14"/>
      <c r="C30" s="14"/>
      <c r="D30" s="15"/>
      <c r="E30" s="16"/>
      <c r="F30" s="11" t="str">
        <f t="shared" si="0"/>
        <v/>
      </c>
      <c r="G30" s="9"/>
      <c r="H30" s="12" t="str">
        <f t="shared" ca="1" si="1"/>
        <v>⚪ Saisir date naissance</v>
      </c>
      <c r="I30" s="11" t="str">
        <f t="shared" si="2"/>
        <v/>
      </c>
      <c r="J30" s="9"/>
      <c r="K30" s="12" t="str">
        <f t="shared" ca="1" si="3"/>
        <v>⚪ Saisir date naissance</v>
      </c>
      <c r="L30" s="11" t="str">
        <f t="shared" si="4"/>
        <v/>
      </c>
      <c r="M30" s="9"/>
      <c r="N30" s="12" t="str">
        <f t="shared" ca="1" si="5"/>
        <v>⚪ Saisir date naissance</v>
      </c>
      <c r="O30" s="11" t="str">
        <f t="shared" si="25"/>
        <v/>
      </c>
      <c r="P30" s="9"/>
      <c r="Q30" s="12" t="str">
        <f t="shared" ca="1" si="7"/>
        <v>⚪ Saisir date naissance</v>
      </c>
      <c r="R30" s="11" t="str">
        <f t="shared" si="8"/>
        <v/>
      </c>
      <c r="S30" s="9"/>
      <c r="T30" s="12" t="str">
        <f t="shared" ca="1" si="9"/>
        <v>⚪ Saisir date naissance</v>
      </c>
      <c r="U30" s="11" t="str">
        <f t="shared" si="10"/>
        <v/>
      </c>
      <c r="V30" s="9"/>
      <c r="W30" s="12" t="str">
        <f t="shared" ca="1" si="11"/>
        <v>⚪ Saisir date naissance</v>
      </c>
      <c r="X30" s="11" t="str">
        <f t="shared" si="19"/>
        <v/>
      </c>
      <c r="Y30" s="9"/>
      <c r="Z30" s="12" t="str">
        <f t="shared" ca="1" si="12"/>
        <v>⚪ Saisir date naissance</v>
      </c>
      <c r="AA30" s="11" t="str">
        <f t="shared" si="26"/>
        <v/>
      </c>
      <c r="AB30" s="9"/>
      <c r="AC30" s="12" t="str">
        <f t="shared" ca="1" si="13"/>
        <v>⚪ Saisir date naissance</v>
      </c>
      <c r="AD30" s="11" t="str">
        <f t="shared" si="21"/>
        <v/>
      </c>
      <c r="AE30" s="9"/>
      <c r="AF30" s="12" t="str">
        <f t="shared" ca="1" si="14"/>
        <v>⚪ Saisir date naissance</v>
      </c>
      <c r="AG30" s="11" t="str">
        <f t="shared" si="22"/>
        <v/>
      </c>
      <c r="AH30" s="9"/>
      <c r="AI30" s="12" t="str">
        <f t="shared" ca="1" si="15"/>
        <v>⚪ Saisir date naissance</v>
      </c>
      <c r="AJ30" s="13" t="s">
        <v>55</v>
      </c>
      <c r="AK30" s="9"/>
      <c r="AL30" s="12" t="str">
        <f t="shared" si="16"/>
        <v>📋 À planifier</v>
      </c>
      <c r="AM30" s="11" t="str">
        <f t="shared" si="23"/>
        <v/>
      </c>
      <c r="AN30" s="9"/>
      <c r="AO30" s="12" t="str">
        <f t="shared" ca="1" si="17"/>
        <v>⚪ Saisir date naissance</v>
      </c>
      <c r="AP30" s="11" t="str">
        <f t="shared" si="24"/>
        <v/>
      </c>
      <c r="AQ30" s="9"/>
      <c r="AR30" s="12" t="str">
        <f t="shared" ca="1" si="18"/>
        <v>⚪ Saisir date naissance</v>
      </c>
      <c r="AS30" s="14"/>
    </row>
    <row r="31" spans="1:45" ht="22.05" customHeight="1" x14ac:dyDescent="0.3">
      <c r="A31" s="7">
        <v>25</v>
      </c>
      <c r="B31" s="8"/>
      <c r="C31" s="8"/>
      <c r="D31" s="9"/>
      <c r="E31" s="10"/>
      <c r="F31" s="11" t="str">
        <f t="shared" si="0"/>
        <v/>
      </c>
      <c r="G31" s="9"/>
      <c r="H31" s="12" t="str">
        <f t="shared" ca="1" si="1"/>
        <v>⚪ Saisir date naissance</v>
      </c>
      <c r="I31" s="11" t="str">
        <f t="shared" si="2"/>
        <v/>
      </c>
      <c r="J31" s="9"/>
      <c r="K31" s="12" t="str">
        <f t="shared" ca="1" si="3"/>
        <v>⚪ Saisir date naissance</v>
      </c>
      <c r="L31" s="11" t="str">
        <f t="shared" si="4"/>
        <v/>
      </c>
      <c r="M31" s="9"/>
      <c r="N31" s="12" t="str">
        <f t="shared" ca="1" si="5"/>
        <v>⚪ Saisir date naissance</v>
      </c>
      <c r="O31" s="11" t="str">
        <f t="shared" si="25"/>
        <v/>
      </c>
      <c r="P31" s="9"/>
      <c r="Q31" s="12" t="str">
        <f t="shared" ca="1" si="7"/>
        <v>⚪ Saisir date naissance</v>
      </c>
      <c r="R31" s="11" t="str">
        <f t="shared" si="8"/>
        <v/>
      </c>
      <c r="S31" s="9"/>
      <c r="T31" s="12" t="str">
        <f t="shared" ca="1" si="9"/>
        <v>⚪ Saisir date naissance</v>
      </c>
      <c r="U31" s="11" t="str">
        <f t="shared" si="10"/>
        <v/>
      </c>
      <c r="V31" s="9"/>
      <c r="W31" s="12" t="str">
        <f t="shared" ca="1" si="11"/>
        <v>⚪ Saisir date naissance</v>
      </c>
      <c r="X31" s="11" t="str">
        <f t="shared" si="19"/>
        <v/>
      </c>
      <c r="Y31" s="9"/>
      <c r="Z31" s="12" t="str">
        <f t="shared" ca="1" si="12"/>
        <v>⚪ Saisir date naissance</v>
      </c>
      <c r="AA31" s="11" t="str">
        <f t="shared" si="26"/>
        <v/>
      </c>
      <c r="AB31" s="9"/>
      <c r="AC31" s="12" t="str">
        <f t="shared" ca="1" si="13"/>
        <v>⚪ Saisir date naissance</v>
      </c>
      <c r="AD31" s="11" t="str">
        <f t="shared" si="21"/>
        <v/>
      </c>
      <c r="AE31" s="9"/>
      <c r="AF31" s="12" t="str">
        <f t="shared" ca="1" si="14"/>
        <v>⚪ Saisir date naissance</v>
      </c>
      <c r="AG31" s="11" t="str">
        <f t="shared" si="22"/>
        <v/>
      </c>
      <c r="AH31" s="9"/>
      <c r="AI31" s="12" t="str">
        <f t="shared" ca="1" si="15"/>
        <v>⚪ Saisir date naissance</v>
      </c>
      <c r="AJ31" s="13" t="s">
        <v>55</v>
      </c>
      <c r="AK31" s="9"/>
      <c r="AL31" s="12" t="str">
        <f t="shared" si="16"/>
        <v>📋 À planifier</v>
      </c>
      <c r="AM31" s="11" t="str">
        <f t="shared" si="23"/>
        <v/>
      </c>
      <c r="AN31" s="9"/>
      <c r="AO31" s="12" t="str">
        <f t="shared" ca="1" si="17"/>
        <v>⚪ Saisir date naissance</v>
      </c>
      <c r="AP31" s="11" t="str">
        <f t="shared" si="24"/>
        <v/>
      </c>
      <c r="AQ31" s="9"/>
      <c r="AR31" s="12" t="str">
        <f t="shared" ca="1" si="18"/>
        <v>⚪ Saisir date naissance</v>
      </c>
      <c r="AS31" s="8"/>
    </row>
    <row r="32" spans="1:45" ht="22.05" customHeight="1" x14ac:dyDescent="0.3">
      <c r="A32" s="7">
        <v>26</v>
      </c>
      <c r="B32" s="14"/>
      <c r="C32" s="14"/>
      <c r="D32" s="15"/>
      <c r="E32" s="16"/>
      <c r="F32" s="11" t="str">
        <f t="shared" si="0"/>
        <v/>
      </c>
      <c r="G32" s="9"/>
      <c r="H32" s="12" t="str">
        <f t="shared" ca="1" si="1"/>
        <v>⚪ Saisir date naissance</v>
      </c>
      <c r="I32" s="11" t="str">
        <f t="shared" si="2"/>
        <v/>
      </c>
      <c r="J32" s="9"/>
      <c r="K32" s="12" t="str">
        <f t="shared" ca="1" si="3"/>
        <v>⚪ Saisir date naissance</v>
      </c>
      <c r="L32" s="11" t="str">
        <f t="shared" si="4"/>
        <v/>
      </c>
      <c r="M32" s="9"/>
      <c r="N32" s="12" t="str">
        <f t="shared" ca="1" si="5"/>
        <v>⚪ Saisir date naissance</v>
      </c>
      <c r="O32" s="11" t="str">
        <f t="shared" si="25"/>
        <v/>
      </c>
      <c r="P32" s="9"/>
      <c r="Q32" s="12" t="str">
        <f t="shared" ca="1" si="7"/>
        <v>⚪ Saisir date naissance</v>
      </c>
      <c r="R32" s="11" t="str">
        <f t="shared" si="8"/>
        <v/>
      </c>
      <c r="S32" s="9"/>
      <c r="T32" s="12" t="str">
        <f t="shared" ca="1" si="9"/>
        <v>⚪ Saisir date naissance</v>
      </c>
      <c r="U32" s="11" t="str">
        <f t="shared" si="10"/>
        <v/>
      </c>
      <c r="V32" s="9"/>
      <c r="W32" s="12" t="str">
        <f t="shared" ca="1" si="11"/>
        <v>⚪ Saisir date naissance</v>
      </c>
      <c r="X32" s="11" t="str">
        <f t="shared" si="19"/>
        <v/>
      </c>
      <c r="Y32" s="9"/>
      <c r="Z32" s="12" t="str">
        <f t="shared" ca="1" si="12"/>
        <v>⚪ Saisir date naissance</v>
      </c>
      <c r="AA32" s="11" t="str">
        <f t="shared" si="26"/>
        <v/>
      </c>
      <c r="AB32" s="9"/>
      <c r="AC32" s="12" t="str">
        <f t="shared" ca="1" si="13"/>
        <v>⚪ Saisir date naissance</v>
      </c>
      <c r="AD32" s="11" t="str">
        <f t="shared" si="21"/>
        <v/>
      </c>
      <c r="AE32" s="9"/>
      <c r="AF32" s="12" t="str">
        <f t="shared" ca="1" si="14"/>
        <v>⚪ Saisir date naissance</v>
      </c>
      <c r="AG32" s="11" t="str">
        <f t="shared" si="22"/>
        <v/>
      </c>
      <c r="AH32" s="9"/>
      <c r="AI32" s="12" t="str">
        <f t="shared" ca="1" si="15"/>
        <v>⚪ Saisir date naissance</v>
      </c>
      <c r="AJ32" s="13" t="s">
        <v>55</v>
      </c>
      <c r="AK32" s="9"/>
      <c r="AL32" s="12" t="str">
        <f t="shared" si="16"/>
        <v>📋 À planifier</v>
      </c>
      <c r="AM32" s="11" t="str">
        <f t="shared" si="23"/>
        <v/>
      </c>
      <c r="AN32" s="9"/>
      <c r="AO32" s="12" t="str">
        <f t="shared" ca="1" si="17"/>
        <v>⚪ Saisir date naissance</v>
      </c>
      <c r="AP32" s="11" t="str">
        <f t="shared" si="24"/>
        <v/>
      </c>
      <c r="AQ32" s="9"/>
      <c r="AR32" s="12" t="str">
        <f t="shared" ca="1" si="18"/>
        <v>⚪ Saisir date naissance</v>
      </c>
      <c r="AS32" s="14"/>
    </row>
    <row r="33" spans="1:45" ht="22.05" customHeight="1" x14ac:dyDescent="0.3">
      <c r="A33" s="7">
        <v>27</v>
      </c>
      <c r="B33" s="8"/>
      <c r="C33" s="8"/>
      <c r="D33" s="9"/>
      <c r="E33" s="10"/>
      <c r="F33" s="11" t="str">
        <f t="shared" si="0"/>
        <v/>
      </c>
      <c r="G33" s="9"/>
      <c r="H33" s="12" t="str">
        <f t="shared" ca="1" si="1"/>
        <v>⚪ Saisir date naissance</v>
      </c>
      <c r="I33" s="11" t="str">
        <f t="shared" si="2"/>
        <v/>
      </c>
      <c r="J33" s="9"/>
      <c r="K33" s="12" t="str">
        <f t="shared" ca="1" si="3"/>
        <v>⚪ Saisir date naissance</v>
      </c>
      <c r="L33" s="11" t="str">
        <f t="shared" si="4"/>
        <v/>
      </c>
      <c r="M33" s="9"/>
      <c r="N33" s="12" t="str">
        <f t="shared" ca="1" si="5"/>
        <v>⚪ Saisir date naissance</v>
      </c>
      <c r="O33" s="11" t="str">
        <f t="shared" si="25"/>
        <v/>
      </c>
      <c r="P33" s="9"/>
      <c r="Q33" s="12" t="str">
        <f t="shared" ca="1" si="7"/>
        <v>⚪ Saisir date naissance</v>
      </c>
      <c r="R33" s="11" t="str">
        <f t="shared" si="8"/>
        <v/>
      </c>
      <c r="S33" s="9"/>
      <c r="T33" s="12" t="str">
        <f t="shared" ca="1" si="9"/>
        <v>⚪ Saisir date naissance</v>
      </c>
      <c r="U33" s="11" t="str">
        <f t="shared" si="10"/>
        <v/>
      </c>
      <c r="V33" s="9"/>
      <c r="W33" s="12" t="str">
        <f t="shared" ca="1" si="11"/>
        <v>⚪ Saisir date naissance</v>
      </c>
      <c r="X33" s="11" t="str">
        <f t="shared" si="19"/>
        <v/>
      </c>
      <c r="Y33" s="9"/>
      <c r="Z33" s="12" t="str">
        <f t="shared" ca="1" si="12"/>
        <v>⚪ Saisir date naissance</v>
      </c>
      <c r="AA33" s="11" t="str">
        <f t="shared" si="26"/>
        <v/>
      </c>
      <c r="AB33" s="9"/>
      <c r="AC33" s="12" t="str">
        <f t="shared" ca="1" si="13"/>
        <v>⚪ Saisir date naissance</v>
      </c>
      <c r="AD33" s="11" t="str">
        <f t="shared" si="21"/>
        <v/>
      </c>
      <c r="AE33" s="9"/>
      <c r="AF33" s="12" t="str">
        <f t="shared" ca="1" si="14"/>
        <v>⚪ Saisir date naissance</v>
      </c>
      <c r="AG33" s="11" t="str">
        <f t="shared" si="22"/>
        <v/>
      </c>
      <c r="AH33" s="9"/>
      <c r="AI33" s="12" t="str">
        <f t="shared" ca="1" si="15"/>
        <v>⚪ Saisir date naissance</v>
      </c>
      <c r="AJ33" s="13" t="s">
        <v>55</v>
      </c>
      <c r="AK33" s="9"/>
      <c r="AL33" s="12" t="str">
        <f t="shared" si="16"/>
        <v>📋 À planifier</v>
      </c>
      <c r="AM33" s="11" t="str">
        <f t="shared" si="23"/>
        <v/>
      </c>
      <c r="AN33" s="9"/>
      <c r="AO33" s="12" t="str">
        <f t="shared" ca="1" si="17"/>
        <v>⚪ Saisir date naissance</v>
      </c>
      <c r="AP33" s="11" t="str">
        <f t="shared" si="24"/>
        <v/>
      </c>
      <c r="AQ33" s="9"/>
      <c r="AR33" s="12" t="str">
        <f t="shared" ca="1" si="18"/>
        <v>⚪ Saisir date naissance</v>
      </c>
      <c r="AS33" s="8"/>
    </row>
    <row r="34" spans="1:45" ht="22.05" customHeight="1" x14ac:dyDescent="0.3">
      <c r="A34" s="7">
        <v>28</v>
      </c>
      <c r="B34" s="14"/>
      <c r="C34" s="14"/>
      <c r="D34" s="15"/>
      <c r="E34" s="16"/>
      <c r="F34" s="11" t="str">
        <f t="shared" si="0"/>
        <v/>
      </c>
      <c r="G34" s="9"/>
      <c r="H34" s="12" t="str">
        <f t="shared" ca="1" si="1"/>
        <v>⚪ Saisir date naissance</v>
      </c>
      <c r="I34" s="11" t="str">
        <f t="shared" si="2"/>
        <v/>
      </c>
      <c r="J34" s="9"/>
      <c r="K34" s="12" t="str">
        <f t="shared" ca="1" si="3"/>
        <v>⚪ Saisir date naissance</v>
      </c>
      <c r="L34" s="11" t="str">
        <f t="shared" si="4"/>
        <v/>
      </c>
      <c r="M34" s="9"/>
      <c r="N34" s="12" t="str">
        <f t="shared" ca="1" si="5"/>
        <v>⚪ Saisir date naissance</v>
      </c>
      <c r="O34" s="11" t="str">
        <f t="shared" si="25"/>
        <v/>
      </c>
      <c r="P34" s="9"/>
      <c r="Q34" s="12" t="str">
        <f t="shared" ca="1" si="7"/>
        <v>⚪ Saisir date naissance</v>
      </c>
      <c r="R34" s="11" t="str">
        <f t="shared" si="8"/>
        <v/>
      </c>
      <c r="S34" s="9"/>
      <c r="T34" s="12" t="str">
        <f t="shared" ca="1" si="9"/>
        <v>⚪ Saisir date naissance</v>
      </c>
      <c r="U34" s="11" t="str">
        <f t="shared" si="10"/>
        <v/>
      </c>
      <c r="V34" s="9"/>
      <c r="W34" s="12" t="str">
        <f t="shared" ca="1" si="11"/>
        <v>⚪ Saisir date naissance</v>
      </c>
      <c r="X34" s="11" t="str">
        <f t="shared" si="19"/>
        <v/>
      </c>
      <c r="Y34" s="9"/>
      <c r="Z34" s="12" t="str">
        <f t="shared" ca="1" si="12"/>
        <v>⚪ Saisir date naissance</v>
      </c>
      <c r="AA34" s="11" t="str">
        <f t="shared" si="26"/>
        <v/>
      </c>
      <c r="AB34" s="9"/>
      <c r="AC34" s="12" t="str">
        <f t="shared" ca="1" si="13"/>
        <v>⚪ Saisir date naissance</v>
      </c>
      <c r="AD34" s="11" t="str">
        <f t="shared" si="21"/>
        <v/>
      </c>
      <c r="AE34" s="9"/>
      <c r="AF34" s="12" t="str">
        <f t="shared" ca="1" si="14"/>
        <v>⚪ Saisir date naissance</v>
      </c>
      <c r="AG34" s="11" t="str">
        <f t="shared" si="22"/>
        <v/>
      </c>
      <c r="AH34" s="9"/>
      <c r="AI34" s="12" t="str">
        <f t="shared" ca="1" si="15"/>
        <v>⚪ Saisir date naissance</v>
      </c>
      <c r="AJ34" s="13" t="s">
        <v>55</v>
      </c>
      <c r="AK34" s="9"/>
      <c r="AL34" s="12" t="str">
        <f t="shared" si="16"/>
        <v>📋 À planifier</v>
      </c>
      <c r="AM34" s="11" t="str">
        <f t="shared" si="23"/>
        <v/>
      </c>
      <c r="AN34" s="9"/>
      <c r="AO34" s="12" t="str">
        <f t="shared" ca="1" si="17"/>
        <v>⚪ Saisir date naissance</v>
      </c>
      <c r="AP34" s="11" t="str">
        <f t="shared" si="24"/>
        <v/>
      </c>
      <c r="AQ34" s="9"/>
      <c r="AR34" s="12" t="str">
        <f t="shared" ca="1" si="18"/>
        <v>⚪ Saisir date naissance</v>
      </c>
      <c r="AS34" s="14"/>
    </row>
    <row r="35" spans="1:45" ht="22.05" customHeight="1" x14ac:dyDescent="0.3">
      <c r="A35" s="7">
        <v>29</v>
      </c>
      <c r="B35" s="8"/>
      <c r="C35" s="8"/>
      <c r="D35" s="9"/>
      <c r="E35" s="10"/>
      <c r="F35" s="11" t="str">
        <f t="shared" si="0"/>
        <v/>
      </c>
      <c r="G35" s="9"/>
      <c r="H35" s="12" t="str">
        <f t="shared" ca="1" si="1"/>
        <v>⚪ Saisir date naissance</v>
      </c>
      <c r="I35" s="11" t="str">
        <f t="shared" si="2"/>
        <v/>
      </c>
      <c r="J35" s="9"/>
      <c r="K35" s="12" t="str">
        <f t="shared" ca="1" si="3"/>
        <v>⚪ Saisir date naissance</v>
      </c>
      <c r="L35" s="11" t="str">
        <f t="shared" si="4"/>
        <v/>
      </c>
      <c r="M35" s="9"/>
      <c r="N35" s="12" t="str">
        <f t="shared" ca="1" si="5"/>
        <v>⚪ Saisir date naissance</v>
      </c>
      <c r="O35" s="11" t="str">
        <f t="shared" si="25"/>
        <v/>
      </c>
      <c r="P35" s="9"/>
      <c r="Q35" s="12" t="str">
        <f t="shared" ca="1" si="7"/>
        <v>⚪ Saisir date naissance</v>
      </c>
      <c r="R35" s="11" t="str">
        <f t="shared" si="8"/>
        <v/>
      </c>
      <c r="S35" s="9"/>
      <c r="T35" s="12" t="str">
        <f t="shared" ca="1" si="9"/>
        <v>⚪ Saisir date naissance</v>
      </c>
      <c r="U35" s="11" t="str">
        <f t="shared" si="10"/>
        <v/>
      </c>
      <c r="V35" s="9"/>
      <c r="W35" s="12" t="str">
        <f t="shared" ca="1" si="11"/>
        <v>⚪ Saisir date naissance</v>
      </c>
      <c r="X35" s="11" t="str">
        <f t="shared" si="19"/>
        <v/>
      </c>
      <c r="Y35" s="9"/>
      <c r="Z35" s="12" t="str">
        <f t="shared" ca="1" si="12"/>
        <v>⚪ Saisir date naissance</v>
      </c>
      <c r="AA35" s="11" t="str">
        <f t="shared" si="26"/>
        <v/>
      </c>
      <c r="AB35" s="9"/>
      <c r="AC35" s="12" t="str">
        <f t="shared" ca="1" si="13"/>
        <v>⚪ Saisir date naissance</v>
      </c>
      <c r="AD35" s="11" t="str">
        <f t="shared" si="21"/>
        <v/>
      </c>
      <c r="AE35" s="9"/>
      <c r="AF35" s="12" t="str">
        <f t="shared" ca="1" si="14"/>
        <v>⚪ Saisir date naissance</v>
      </c>
      <c r="AG35" s="11" t="str">
        <f t="shared" si="22"/>
        <v/>
      </c>
      <c r="AH35" s="9"/>
      <c r="AI35" s="12" t="str">
        <f t="shared" ca="1" si="15"/>
        <v>⚪ Saisir date naissance</v>
      </c>
      <c r="AJ35" s="13" t="s">
        <v>55</v>
      </c>
      <c r="AK35" s="9"/>
      <c r="AL35" s="12" t="str">
        <f t="shared" si="16"/>
        <v>📋 À planifier</v>
      </c>
      <c r="AM35" s="11" t="str">
        <f t="shared" si="23"/>
        <v/>
      </c>
      <c r="AN35" s="9"/>
      <c r="AO35" s="12" t="str">
        <f t="shared" ca="1" si="17"/>
        <v>⚪ Saisir date naissance</v>
      </c>
      <c r="AP35" s="11" t="str">
        <f t="shared" si="24"/>
        <v/>
      </c>
      <c r="AQ35" s="9"/>
      <c r="AR35" s="12" t="str">
        <f t="shared" ca="1" si="18"/>
        <v>⚪ Saisir date naissance</v>
      </c>
      <c r="AS35" s="8"/>
    </row>
    <row r="36" spans="1:45" ht="22.05" customHeight="1" x14ac:dyDescent="0.3">
      <c r="A36" s="7">
        <v>30</v>
      </c>
      <c r="B36" s="14"/>
      <c r="C36" s="14"/>
      <c r="D36" s="15"/>
      <c r="E36" s="16"/>
      <c r="F36" s="11" t="str">
        <f t="shared" si="0"/>
        <v/>
      </c>
      <c r="G36" s="9"/>
      <c r="H36" s="12" t="str">
        <f t="shared" ca="1" si="1"/>
        <v>⚪ Saisir date naissance</v>
      </c>
      <c r="I36" s="11" t="str">
        <f t="shared" si="2"/>
        <v/>
      </c>
      <c r="J36" s="9"/>
      <c r="K36" s="12" t="str">
        <f t="shared" ca="1" si="3"/>
        <v>⚪ Saisir date naissance</v>
      </c>
      <c r="L36" s="11" t="str">
        <f t="shared" si="4"/>
        <v/>
      </c>
      <c r="M36" s="9"/>
      <c r="N36" s="12" t="str">
        <f t="shared" ca="1" si="5"/>
        <v>⚪ Saisir date naissance</v>
      </c>
      <c r="O36" s="11" t="str">
        <f t="shared" si="25"/>
        <v/>
      </c>
      <c r="P36" s="9"/>
      <c r="Q36" s="12" t="str">
        <f t="shared" ca="1" si="7"/>
        <v>⚪ Saisir date naissance</v>
      </c>
      <c r="R36" s="11" t="str">
        <f t="shared" si="8"/>
        <v/>
      </c>
      <c r="S36" s="9"/>
      <c r="T36" s="12" t="str">
        <f t="shared" ca="1" si="9"/>
        <v>⚪ Saisir date naissance</v>
      </c>
      <c r="U36" s="11" t="str">
        <f t="shared" si="10"/>
        <v/>
      </c>
      <c r="V36" s="9"/>
      <c r="W36" s="12" t="str">
        <f t="shared" ca="1" si="11"/>
        <v>⚪ Saisir date naissance</v>
      </c>
      <c r="X36" s="11" t="str">
        <f t="shared" si="19"/>
        <v/>
      </c>
      <c r="Y36" s="9"/>
      <c r="Z36" s="12" t="str">
        <f t="shared" ca="1" si="12"/>
        <v>⚪ Saisir date naissance</v>
      </c>
      <c r="AA36" s="11" t="str">
        <f t="shared" si="26"/>
        <v/>
      </c>
      <c r="AB36" s="9"/>
      <c r="AC36" s="12" t="str">
        <f t="shared" ca="1" si="13"/>
        <v>⚪ Saisir date naissance</v>
      </c>
      <c r="AD36" s="11" t="str">
        <f t="shared" si="21"/>
        <v/>
      </c>
      <c r="AE36" s="9"/>
      <c r="AF36" s="12" t="str">
        <f t="shared" ca="1" si="14"/>
        <v>⚪ Saisir date naissance</v>
      </c>
      <c r="AG36" s="11" t="str">
        <f t="shared" si="22"/>
        <v/>
      </c>
      <c r="AH36" s="9"/>
      <c r="AI36" s="12" t="str">
        <f t="shared" ca="1" si="15"/>
        <v>⚪ Saisir date naissance</v>
      </c>
      <c r="AJ36" s="13" t="s">
        <v>55</v>
      </c>
      <c r="AK36" s="9"/>
      <c r="AL36" s="12" t="str">
        <f t="shared" si="16"/>
        <v>📋 À planifier</v>
      </c>
      <c r="AM36" s="11" t="str">
        <f t="shared" si="23"/>
        <v/>
      </c>
      <c r="AN36" s="9"/>
      <c r="AO36" s="12" t="str">
        <f t="shared" ca="1" si="17"/>
        <v>⚪ Saisir date naissance</v>
      </c>
      <c r="AP36" s="11" t="str">
        <f t="shared" si="24"/>
        <v/>
      </c>
      <c r="AQ36" s="9"/>
      <c r="AR36" s="12" t="str">
        <f t="shared" ca="1" si="18"/>
        <v>⚪ Saisir date naissance</v>
      </c>
      <c r="AS36" s="14"/>
    </row>
    <row r="37" spans="1:45" ht="6" customHeight="1" x14ac:dyDescent="0.3"/>
    <row r="38" spans="1:45" ht="22.05" customHeight="1" x14ac:dyDescent="0.3">
      <c r="A38" s="80" t="s">
        <v>56</v>
      </c>
      <c r="B38" s="81"/>
      <c r="C38" s="81"/>
      <c r="D38" s="81"/>
      <c r="E38" s="81"/>
      <c r="F38" s="81"/>
      <c r="G38" s="81"/>
      <c r="H38" s="81"/>
      <c r="I38" s="81"/>
      <c r="J38" s="81"/>
      <c r="K38" s="81"/>
      <c r="L38" s="81"/>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81"/>
      <c r="AQ38" s="81"/>
      <c r="AR38" s="81"/>
      <c r="AS38" s="82"/>
    </row>
  </sheetData>
  <mergeCells count="20">
    <mergeCell ref="A1:V1"/>
    <mergeCell ref="R5:T5"/>
    <mergeCell ref="A38:AS38"/>
    <mergeCell ref="AD5:AF5"/>
    <mergeCell ref="I3:L3"/>
    <mergeCell ref="A3:D3"/>
    <mergeCell ref="AP5:AR5"/>
    <mergeCell ref="O5:Q5"/>
    <mergeCell ref="AA5:AC5"/>
    <mergeCell ref="F5:H5"/>
    <mergeCell ref="M3:P3"/>
    <mergeCell ref="AM5:AO5"/>
    <mergeCell ref="L5:N5"/>
    <mergeCell ref="E3:H3"/>
    <mergeCell ref="X5:Z5"/>
    <mergeCell ref="AJ5:AL5"/>
    <mergeCell ref="I5:K5"/>
    <mergeCell ref="Q3:T3"/>
    <mergeCell ref="U5:W5"/>
    <mergeCell ref="AG5:AI5"/>
  </mergeCells>
  <conditionalFormatting sqref="H7:H36">
    <cfRule type="expression" dxfId="2736" priority="1">
      <formula>LEFT(H7,2)="🔴"</formula>
    </cfRule>
    <cfRule type="expression" dxfId="2735" priority="2">
      <formula>LEFT(H7,2)="🟠"</formula>
    </cfRule>
    <cfRule type="expression" dxfId="2734" priority="3">
      <formula>LEFT(H7,2)="✅"</formula>
    </cfRule>
    <cfRule type="expression" dxfId="2733" priority="40">
      <formula>LEFT(H8,2)="🔴"</formula>
    </cfRule>
    <cfRule type="expression" dxfId="2732" priority="41">
      <formula>LEFT(H8,2)="🟠"</formula>
    </cfRule>
    <cfRule type="expression" dxfId="2731" priority="42">
      <formula>LEFT(H8,2)="✅"</formula>
    </cfRule>
    <cfRule type="expression" dxfId="2730" priority="79">
      <formula>LEFT(H9,2)="🔴"</formula>
    </cfRule>
    <cfRule type="expression" dxfId="2729" priority="80">
      <formula>LEFT(H9,2)="🟠"</formula>
    </cfRule>
    <cfRule type="expression" dxfId="2728" priority="81">
      <formula>LEFT(H9,2)="✅"</formula>
    </cfRule>
    <cfRule type="expression" dxfId="2727" priority="118">
      <formula>LEFT(H10,2)="🔴"</formula>
    </cfRule>
    <cfRule type="expression" dxfId="2726" priority="119">
      <formula>LEFT(H10,2)="🟠"</formula>
    </cfRule>
    <cfRule type="expression" dxfId="2725" priority="120">
      <formula>LEFT(H10,2)="✅"</formula>
    </cfRule>
    <cfRule type="expression" dxfId="2724" priority="157">
      <formula>LEFT(H11,2)="🔴"</formula>
    </cfRule>
    <cfRule type="expression" dxfId="2723" priority="158">
      <formula>LEFT(H11,2)="🟠"</formula>
    </cfRule>
    <cfRule type="expression" dxfId="2722" priority="159">
      <formula>LEFT(H11,2)="✅"</formula>
    </cfRule>
    <cfRule type="expression" dxfId="2721" priority="196">
      <formula>LEFT(H12,2)="🔴"</formula>
    </cfRule>
    <cfRule type="expression" dxfId="2720" priority="197">
      <formula>LEFT(H12,2)="🟠"</formula>
    </cfRule>
    <cfRule type="expression" dxfId="2719" priority="198">
      <formula>LEFT(H12,2)="✅"</formula>
    </cfRule>
    <cfRule type="expression" dxfId="2718" priority="235">
      <formula>LEFT(H13,2)="🔴"</formula>
    </cfRule>
    <cfRule type="expression" dxfId="2717" priority="236">
      <formula>LEFT(H13,2)="🟠"</formula>
    </cfRule>
    <cfRule type="expression" dxfId="2716" priority="237">
      <formula>LEFT(H13,2)="✅"</formula>
    </cfRule>
    <cfRule type="expression" dxfId="2715" priority="274">
      <formula>LEFT(H14,2)="🔴"</formula>
    </cfRule>
    <cfRule type="expression" dxfId="2714" priority="275">
      <formula>LEFT(H14,2)="🟠"</formula>
    </cfRule>
    <cfRule type="expression" dxfId="2713" priority="276">
      <formula>LEFT(H14,2)="✅"</formula>
    </cfRule>
    <cfRule type="expression" dxfId="2712" priority="313">
      <formula>LEFT(H15,2)="🔴"</formula>
    </cfRule>
    <cfRule type="expression" dxfId="2711" priority="314">
      <formula>LEFT(H15,2)="🟠"</formula>
    </cfRule>
    <cfRule type="expression" dxfId="2710" priority="315">
      <formula>LEFT(H15,2)="✅"</formula>
    </cfRule>
    <cfRule type="expression" dxfId="2709" priority="352">
      <formula>LEFT(H16,2)="🔴"</formula>
    </cfRule>
    <cfRule type="expression" dxfId="2708" priority="353">
      <formula>LEFT(H16,2)="🟠"</formula>
    </cfRule>
    <cfRule type="expression" dxfId="2707" priority="354">
      <formula>LEFT(H16,2)="✅"</formula>
    </cfRule>
    <cfRule type="expression" dxfId="2706" priority="391">
      <formula>LEFT(H17,2)="🔴"</formula>
    </cfRule>
    <cfRule type="expression" dxfId="2705" priority="392">
      <formula>LEFT(H17,2)="🟠"</formula>
    </cfRule>
    <cfRule type="expression" dxfId="2704" priority="393">
      <formula>LEFT(H17,2)="✅"</formula>
    </cfRule>
    <cfRule type="expression" dxfId="2703" priority="430">
      <formula>LEFT(H18,2)="🔴"</formula>
    </cfRule>
    <cfRule type="expression" dxfId="2702" priority="431">
      <formula>LEFT(H18,2)="🟠"</formula>
    </cfRule>
    <cfRule type="expression" dxfId="2701" priority="432">
      <formula>LEFT(H18,2)="✅"</formula>
    </cfRule>
    <cfRule type="expression" dxfId="2700" priority="469">
      <formula>LEFT(H19,2)="🔴"</formula>
    </cfRule>
    <cfRule type="expression" dxfId="2699" priority="470">
      <formula>LEFT(H19,2)="🟠"</formula>
    </cfRule>
    <cfRule type="expression" dxfId="2698" priority="471">
      <formula>LEFT(H19,2)="✅"</formula>
    </cfRule>
    <cfRule type="expression" dxfId="2697" priority="508">
      <formula>LEFT(H20,2)="🔴"</formula>
    </cfRule>
    <cfRule type="expression" dxfId="2696" priority="509">
      <formula>LEFT(H20,2)="🟠"</formula>
    </cfRule>
    <cfRule type="expression" dxfId="2695" priority="510">
      <formula>LEFT(H20,2)="✅"</formula>
    </cfRule>
    <cfRule type="expression" dxfId="2694" priority="547">
      <formula>LEFT(H21,2)="🔴"</formula>
    </cfRule>
    <cfRule type="expression" dxfId="2693" priority="548">
      <formula>LEFT(H21,2)="🟠"</formula>
    </cfRule>
    <cfRule type="expression" dxfId="2692" priority="549">
      <formula>LEFT(H21,2)="✅"</formula>
    </cfRule>
    <cfRule type="expression" dxfId="2691" priority="586">
      <formula>LEFT(H22,2)="🔴"</formula>
    </cfRule>
    <cfRule type="expression" dxfId="2690" priority="587">
      <formula>LEFT(H22,2)="🟠"</formula>
    </cfRule>
    <cfRule type="expression" dxfId="2689" priority="588">
      <formula>LEFT(H22,2)="✅"</formula>
    </cfRule>
    <cfRule type="expression" dxfId="2688" priority="625">
      <formula>LEFT(H23,2)="🔴"</formula>
    </cfRule>
    <cfRule type="expression" dxfId="2687" priority="626">
      <formula>LEFT(H23,2)="🟠"</formula>
    </cfRule>
    <cfRule type="expression" dxfId="2686" priority="627">
      <formula>LEFT(H23,2)="✅"</formula>
    </cfRule>
    <cfRule type="expression" dxfId="2685" priority="664">
      <formula>LEFT(H24,2)="🔴"</formula>
    </cfRule>
    <cfRule type="expression" dxfId="2684" priority="665">
      <formula>LEFT(H24,2)="🟠"</formula>
    </cfRule>
    <cfRule type="expression" dxfId="2683" priority="666">
      <formula>LEFT(H24,2)="✅"</formula>
    </cfRule>
    <cfRule type="expression" dxfId="2682" priority="703">
      <formula>LEFT(H25,2)="🔴"</formula>
    </cfRule>
    <cfRule type="expression" dxfId="2681" priority="704">
      <formula>LEFT(H25,2)="🟠"</formula>
    </cfRule>
    <cfRule type="expression" dxfId="2680" priority="705">
      <formula>LEFT(H25,2)="✅"</formula>
    </cfRule>
    <cfRule type="expression" dxfId="2679" priority="742">
      <formula>LEFT(H26,2)="🔴"</formula>
    </cfRule>
    <cfRule type="expression" dxfId="2678" priority="743">
      <formula>LEFT(H26,2)="🟠"</formula>
    </cfRule>
    <cfRule type="expression" dxfId="2677" priority="744">
      <formula>LEFT(H26,2)="✅"</formula>
    </cfRule>
    <cfRule type="expression" dxfId="2676" priority="781">
      <formula>LEFT(H27,2)="🔴"</formula>
    </cfRule>
    <cfRule type="expression" dxfId="2675" priority="782">
      <formula>LEFT(H27,2)="🟠"</formula>
    </cfRule>
    <cfRule type="expression" dxfId="2674" priority="783">
      <formula>LEFT(H27,2)="✅"</formula>
    </cfRule>
    <cfRule type="expression" dxfId="2673" priority="820">
      <formula>LEFT(H28,2)="🔴"</formula>
    </cfRule>
    <cfRule type="expression" dxfId="2672" priority="821">
      <formula>LEFT(H28,2)="🟠"</formula>
    </cfRule>
    <cfRule type="expression" dxfId="2671" priority="822">
      <formula>LEFT(H28,2)="✅"</formula>
    </cfRule>
    <cfRule type="expression" dxfId="2670" priority="859">
      <formula>LEFT(H29,2)="🔴"</formula>
    </cfRule>
    <cfRule type="expression" dxfId="2669" priority="860">
      <formula>LEFT(H29,2)="🟠"</formula>
    </cfRule>
    <cfRule type="expression" dxfId="2668" priority="861">
      <formula>LEFT(H29,2)="✅"</formula>
    </cfRule>
    <cfRule type="expression" dxfId="2667" priority="898">
      <formula>LEFT(H30,2)="🔴"</formula>
    </cfRule>
    <cfRule type="expression" dxfId="2666" priority="899">
      <formula>LEFT(H30,2)="🟠"</formula>
    </cfRule>
    <cfRule type="expression" dxfId="2665" priority="900">
      <formula>LEFT(H30,2)="✅"</formula>
    </cfRule>
    <cfRule type="expression" dxfId="2664" priority="937">
      <formula>LEFT(H31,2)="🔴"</formula>
    </cfRule>
    <cfRule type="expression" dxfId="2663" priority="938">
      <formula>LEFT(H31,2)="🟠"</formula>
    </cfRule>
    <cfRule type="expression" dxfId="2662" priority="939">
      <formula>LEFT(H31,2)="✅"</formula>
    </cfRule>
    <cfRule type="expression" dxfId="2661" priority="976">
      <formula>LEFT(H32,2)="🔴"</formula>
    </cfRule>
    <cfRule type="expression" dxfId="2660" priority="977">
      <formula>LEFT(H32,2)="🟠"</formula>
    </cfRule>
    <cfRule type="expression" dxfId="2659" priority="978">
      <formula>LEFT(H32,2)="✅"</formula>
    </cfRule>
    <cfRule type="expression" dxfId="2658" priority="1015">
      <formula>LEFT(H33,2)="🔴"</formula>
    </cfRule>
    <cfRule type="expression" dxfId="2657" priority="1016">
      <formula>LEFT(H33,2)="🟠"</formula>
    </cfRule>
    <cfRule type="expression" dxfId="2656" priority="1017">
      <formula>LEFT(H33,2)="✅"</formula>
    </cfRule>
    <cfRule type="expression" dxfId="2655" priority="1054">
      <formula>LEFT(H34,2)="🔴"</formula>
    </cfRule>
    <cfRule type="expression" dxfId="2654" priority="1055">
      <formula>LEFT(H34,2)="🟠"</formula>
    </cfRule>
    <cfRule type="expression" dxfId="2653" priority="1056">
      <formula>LEFT(H34,2)="✅"</formula>
    </cfRule>
    <cfRule type="expression" dxfId="2652" priority="1093">
      <formula>LEFT(H35,2)="🔴"</formula>
    </cfRule>
    <cfRule type="expression" dxfId="2651" priority="1094">
      <formula>LEFT(H35,2)="🟠"</formula>
    </cfRule>
    <cfRule type="expression" dxfId="2650" priority="1095">
      <formula>LEFT(H35,2)="✅"</formula>
    </cfRule>
    <cfRule type="expression" dxfId="2649" priority="1132">
      <formula>LEFT(H36,2)="🔴"</formula>
    </cfRule>
    <cfRule type="expression" dxfId="2648" priority="1133">
      <formula>LEFT(H36,2)="🟠"</formula>
    </cfRule>
    <cfRule type="expression" dxfId="2647" priority="1134">
      <formula>LEFT(H36,2)="✅"</formula>
    </cfRule>
  </conditionalFormatting>
  <conditionalFormatting sqref="K7:K36">
    <cfRule type="expression" dxfId="2646" priority="4">
      <formula>LEFT(K7,2)="🔴"</formula>
    </cfRule>
    <cfRule type="expression" dxfId="2645" priority="5">
      <formula>LEFT(K7,2)="🟠"</formula>
    </cfRule>
    <cfRule type="expression" dxfId="2644" priority="6">
      <formula>LEFT(K7,2)="✅"</formula>
    </cfRule>
    <cfRule type="expression" dxfId="2643" priority="43">
      <formula>LEFT(K8,2)="🔴"</formula>
    </cfRule>
    <cfRule type="expression" dxfId="2642" priority="44">
      <formula>LEFT(K8,2)="🟠"</formula>
    </cfRule>
    <cfRule type="expression" dxfId="2641" priority="45">
      <formula>LEFT(K8,2)="✅"</formula>
    </cfRule>
    <cfRule type="expression" dxfId="2640" priority="82">
      <formula>LEFT(K9,2)="🔴"</formula>
    </cfRule>
    <cfRule type="expression" dxfId="2639" priority="83">
      <formula>LEFT(K9,2)="🟠"</formula>
    </cfRule>
    <cfRule type="expression" dxfId="2638" priority="84">
      <formula>LEFT(K9,2)="✅"</formula>
    </cfRule>
    <cfRule type="expression" dxfId="2637" priority="121">
      <formula>LEFT(K10,2)="🔴"</formula>
    </cfRule>
    <cfRule type="expression" dxfId="2636" priority="122">
      <formula>LEFT(K10,2)="🟠"</formula>
    </cfRule>
    <cfRule type="expression" dxfId="2635" priority="123">
      <formula>LEFT(K10,2)="✅"</formula>
    </cfRule>
    <cfRule type="expression" dxfId="2634" priority="160">
      <formula>LEFT(K11,2)="🔴"</formula>
    </cfRule>
    <cfRule type="expression" dxfId="2633" priority="161">
      <formula>LEFT(K11,2)="🟠"</formula>
    </cfRule>
    <cfRule type="expression" dxfId="2632" priority="162">
      <formula>LEFT(K11,2)="✅"</formula>
    </cfRule>
    <cfRule type="expression" dxfId="2631" priority="199">
      <formula>LEFT(K12,2)="🔴"</formula>
    </cfRule>
    <cfRule type="expression" dxfId="2630" priority="200">
      <formula>LEFT(K12,2)="🟠"</formula>
    </cfRule>
    <cfRule type="expression" dxfId="2629" priority="201">
      <formula>LEFT(K12,2)="✅"</formula>
    </cfRule>
    <cfRule type="expression" dxfId="2628" priority="238">
      <formula>LEFT(K13,2)="🔴"</formula>
    </cfRule>
    <cfRule type="expression" dxfId="2627" priority="239">
      <formula>LEFT(K13,2)="🟠"</formula>
    </cfRule>
    <cfRule type="expression" dxfId="2626" priority="240">
      <formula>LEFT(K13,2)="✅"</formula>
    </cfRule>
    <cfRule type="expression" dxfId="2625" priority="277">
      <formula>LEFT(K14,2)="🔴"</formula>
    </cfRule>
    <cfRule type="expression" dxfId="2624" priority="278">
      <formula>LEFT(K14,2)="🟠"</formula>
    </cfRule>
    <cfRule type="expression" dxfId="2623" priority="279">
      <formula>LEFT(K14,2)="✅"</formula>
    </cfRule>
    <cfRule type="expression" dxfId="2622" priority="316">
      <formula>LEFT(K15,2)="🔴"</formula>
    </cfRule>
    <cfRule type="expression" dxfId="2621" priority="317">
      <formula>LEFT(K15,2)="🟠"</formula>
    </cfRule>
    <cfRule type="expression" dxfId="2620" priority="318">
      <formula>LEFT(K15,2)="✅"</formula>
    </cfRule>
    <cfRule type="expression" dxfId="2619" priority="355">
      <formula>LEFT(K16,2)="🔴"</formula>
    </cfRule>
    <cfRule type="expression" dxfId="2618" priority="356">
      <formula>LEFT(K16,2)="🟠"</formula>
    </cfRule>
    <cfRule type="expression" dxfId="2617" priority="357">
      <formula>LEFT(K16,2)="✅"</formula>
    </cfRule>
    <cfRule type="expression" dxfId="2616" priority="394">
      <formula>LEFT(K17,2)="🔴"</formula>
    </cfRule>
    <cfRule type="expression" dxfId="2615" priority="395">
      <formula>LEFT(K17,2)="🟠"</formula>
    </cfRule>
    <cfRule type="expression" dxfId="2614" priority="396">
      <formula>LEFT(K17,2)="✅"</formula>
    </cfRule>
    <cfRule type="expression" dxfId="2613" priority="433">
      <formula>LEFT(K18,2)="🔴"</formula>
    </cfRule>
    <cfRule type="expression" dxfId="2612" priority="434">
      <formula>LEFT(K18,2)="🟠"</formula>
    </cfRule>
    <cfRule type="expression" dxfId="2611" priority="435">
      <formula>LEFT(K18,2)="✅"</formula>
    </cfRule>
    <cfRule type="expression" dxfId="2610" priority="472">
      <formula>LEFT(K19,2)="🔴"</formula>
    </cfRule>
    <cfRule type="expression" dxfId="2609" priority="473">
      <formula>LEFT(K19,2)="🟠"</formula>
    </cfRule>
    <cfRule type="expression" dxfId="2608" priority="474">
      <formula>LEFT(K19,2)="✅"</formula>
    </cfRule>
    <cfRule type="expression" dxfId="2607" priority="511">
      <formula>LEFT(K20,2)="🔴"</formula>
    </cfRule>
    <cfRule type="expression" dxfId="2606" priority="512">
      <formula>LEFT(K20,2)="🟠"</formula>
    </cfRule>
    <cfRule type="expression" dxfId="2605" priority="513">
      <formula>LEFT(K20,2)="✅"</formula>
    </cfRule>
    <cfRule type="expression" dxfId="2604" priority="550">
      <formula>LEFT(K21,2)="🔴"</formula>
    </cfRule>
    <cfRule type="expression" dxfId="2603" priority="551">
      <formula>LEFT(K21,2)="🟠"</formula>
    </cfRule>
    <cfRule type="expression" dxfId="2602" priority="552">
      <formula>LEFT(K21,2)="✅"</formula>
    </cfRule>
    <cfRule type="expression" dxfId="2601" priority="589">
      <formula>LEFT(K22,2)="🔴"</formula>
    </cfRule>
    <cfRule type="expression" dxfId="2600" priority="590">
      <formula>LEFT(K22,2)="🟠"</formula>
    </cfRule>
    <cfRule type="expression" dxfId="2599" priority="591">
      <formula>LEFT(K22,2)="✅"</formula>
    </cfRule>
    <cfRule type="expression" dxfId="2598" priority="628">
      <formula>LEFT(K23,2)="🔴"</formula>
    </cfRule>
    <cfRule type="expression" dxfId="2597" priority="629">
      <formula>LEFT(K23,2)="🟠"</formula>
    </cfRule>
    <cfRule type="expression" dxfId="2596" priority="630">
      <formula>LEFT(K23,2)="✅"</formula>
    </cfRule>
    <cfRule type="expression" dxfId="2595" priority="667">
      <formula>LEFT(K24,2)="🔴"</formula>
    </cfRule>
    <cfRule type="expression" dxfId="2594" priority="668">
      <formula>LEFT(K24,2)="🟠"</formula>
    </cfRule>
    <cfRule type="expression" dxfId="2593" priority="669">
      <formula>LEFT(K24,2)="✅"</formula>
    </cfRule>
    <cfRule type="expression" dxfId="2592" priority="706">
      <formula>LEFT(K25,2)="🔴"</formula>
    </cfRule>
    <cfRule type="expression" dxfId="2591" priority="707">
      <formula>LEFT(K25,2)="🟠"</formula>
    </cfRule>
    <cfRule type="expression" dxfId="2590" priority="708">
      <formula>LEFT(K25,2)="✅"</formula>
    </cfRule>
    <cfRule type="expression" dxfId="2589" priority="745">
      <formula>LEFT(K26,2)="🔴"</formula>
    </cfRule>
    <cfRule type="expression" dxfId="2588" priority="746">
      <formula>LEFT(K26,2)="🟠"</formula>
    </cfRule>
    <cfRule type="expression" dxfId="2587" priority="747">
      <formula>LEFT(K26,2)="✅"</formula>
    </cfRule>
    <cfRule type="expression" dxfId="2586" priority="784">
      <formula>LEFT(K27,2)="🔴"</formula>
    </cfRule>
    <cfRule type="expression" dxfId="2585" priority="785">
      <formula>LEFT(K27,2)="🟠"</formula>
    </cfRule>
    <cfRule type="expression" dxfId="2584" priority="786">
      <formula>LEFT(K27,2)="✅"</formula>
    </cfRule>
    <cfRule type="expression" dxfId="2583" priority="823">
      <formula>LEFT(K28,2)="🔴"</formula>
    </cfRule>
    <cfRule type="expression" dxfId="2582" priority="824">
      <formula>LEFT(K28,2)="🟠"</formula>
    </cfRule>
    <cfRule type="expression" dxfId="2581" priority="825">
      <formula>LEFT(K28,2)="✅"</formula>
    </cfRule>
    <cfRule type="expression" dxfId="2580" priority="862">
      <formula>LEFT(K29,2)="🔴"</formula>
    </cfRule>
    <cfRule type="expression" dxfId="2579" priority="863">
      <formula>LEFT(K29,2)="🟠"</formula>
    </cfRule>
    <cfRule type="expression" dxfId="2578" priority="864">
      <formula>LEFT(K29,2)="✅"</formula>
    </cfRule>
    <cfRule type="expression" dxfId="2577" priority="901">
      <formula>LEFT(K30,2)="🔴"</formula>
    </cfRule>
    <cfRule type="expression" dxfId="2576" priority="902">
      <formula>LEFT(K30,2)="🟠"</formula>
    </cfRule>
    <cfRule type="expression" dxfId="2575" priority="903">
      <formula>LEFT(K30,2)="✅"</formula>
    </cfRule>
    <cfRule type="expression" dxfId="2574" priority="940">
      <formula>LEFT(K31,2)="🔴"</formula>
    </cfRule>
    <cfRule type="expression" dxfId="2573" priority="941">
      <formula>LEFT(K31,2)="🟠"</formula>
    </cfRule>
    <cfRule type="expression" dxfId="2572" priority="942">
      <formula>LEFT(K31,2)="✅"</formula>
    </cfRule>
    <cfRule type="expression" dxfId="2571" priority="979">
      <formula>LEFT(K32,2)="🔴"</formula>
    </cfRule>
    <cfRule type="expression" dxfId="2570" priority="980">
      <formula>LEFT(K32,2)="🟠"</formula>
    </cfRule>
    <cfRule type="expression" dxfId="2569" priority="981">
      <formula>LEFT(K32,2)="✅"</formula>
    </cfRule>
    <cfRule type="expression" dxfId="2568" priority="1018">
      <formula>LEFT(K33,2)="🔴"</formula>
    </cfRule>
    <cfRule type="expression" dxfId="2567" priority="1019">
      <formula>LEFT(K33,2)="🟠"</formula>
    </cfRule>
    <cfRule type="expression" dxfId="2566" priority="1020">
      <formula>LEFT(K33,2)="✅"</formula>
    </cfRule>
    <cfRule type="expression" dxfId="2565" priority="1057">
      <formula>LEFT(K34,2)="🔴"</formula>
    </cfRule>
    <cfRule type="expression" dxfId="2564" priority="1058">
      <formula>LEFT(K34,2)="🟠"</formula>
    </cfRule>
    <cfRule type="expression" dxfId="2563" priority="1059">
      <formula>LEFT(K34,2)="✅"</formula>
    </cfRule>
    <cfRule type="expression" dxfId="2562" priority="1096">
      <formula>LEFT(K35,2)="🔴"</formula>
    </cfRule>
    <cfRule type="expression" dxfId="2561" priority="1097">
      <formula>LEFT(K35,2)="🟠"</formula>
    </cfRule>
    <cfRule type="expression" dxfId="2560" priority="1098">
      <formula>LEFT(K35,2)="✅"</formula>
    </cfRule>
    <cfRule type="expression" dxfId="2559" priority="1135">
      <formula>LEFT(K36,2)="🔴"</formula>
    </cfRule>
    <cfRule type="expression" dxfId="2558" priority="1136">
      <formula>LEFT(K36,2)="🟠"</formula>
    </cfRule>
    <cfRule type="expression" dxfId="2557" priority="1137">
      <formula>LEFT(K36,2)="✅"</formula>
    </cfRule>
  </conditionalFormatting>
  <conditionalFormatting sqref="N7:N36">
    <cfRule type="expression" dxfId="2556" priority="7">
      <formula>LEFT(N7,2)="🔴"</formula>
    </cfRule>
    <cfRule type="expression" dxfId="2555" priority="8">
      <formula>LEFT(N7,2)="🟠"</formula>
    </cfRule>
    <cfRule type="expression" dxfId="2554" priority="9">
      <formula>LEFT(N7,2)="✅"</formula>
    </cfRule>
    <cfRule type="expression" dxfId="2553" priority="46">
      <formula>LEFT(N8,2)="🔴"</formula>
    </cfRule>
    <cfRule type="expression" dxfId="2552" priority="47">
      <formula>LEFT(N8,2)="🟠"</formula>
    </cfRule>
    <cfRule type="expression" dxfId="2551" priority="48">
      <formula>LEFT(N8,2)="✅"</formula>
    </cfRule>
    <cfRule type="expression" dxfId="2550" priority="85">
      <formula>LEFT(N9,2)="🔴"</formula>
    </cfRule>
    <cfRule type="expression" dxfId="2549" priority="86">
      <formula>LEFT(N9,2)="🟠"</formula>
    </cfRule>
    <cfRule type="expression" dxfId="2548" priority="87">
      <formula>LEFT(N9,2)="✅"</formula>
    </cfRule>
    <cfRule type="expression" dxfId="2547" priority="124">
      <formula>LEFT(N10,2)="🔴"</formula>
    </cfRule>
    <cfRule type="expression" dxfId="2546" priority="125">
      <formula>LEFT(N10,2)="🟠"</formula>
    </cfRule>
    <cfRule type="expression" dxfId="2545" priority="126">
      <formula>LEFT(N10,2)="✅"</formula>
    </cfRule>
    <cfRule type="expression" dxfId="2544" priority="163">
      <formula>LEFT(N11,2)="🔴"</formula>
    </cfRule>
    <cfRule type="expression" dxfId="2543" priority="164">
      <formula>LEFT(N11,2)="🟠"</formula>
    </cfRule>
    <cfRule type="expression" dxfId="2542" priority="165">
      <formula>LEFT(N11,2)="✅"</formula>
    </cfRule>
    <cfRule type="expression" dxfId="2541" priority="202">
      <formula>LEFT(N12,2)="🔴"</formula>
    </cfRule>
    <cfRule type="expression" dxfId="2540" priority="203">
      <formula>LEFT(N12,2)="🟠"</formula>
    </cfRule>
    <cfRule type="expression" dxfId="2539" priority="204">
      <formula>LEFT(N12,2)="✅"</formula>
    </cfRule>
    <cfRule type="expression" dxfId="2538" priority="241">
      <formula>LEFT(N13,2)="🔴"</formula>
    </cfRule>
    <cfRule type="expression" dxfId="2537" priority="242">
      <formula>LEFT(N13,2)="🟠"</formula>
    </cfRule>
    <cfRule type="expression" dxfId="2536" priority="243">
      <formula>LEFT(N13,2)="✅"</formula>
    </cfRule>
    <cfRule type="expression" dxfId="2535" priority="280">
      <formula>LEFT(N14,2)="🔴"</formula>
    </cfRule>
    <cfRule type="expression" dxfId="2534" priority="281">
      <formula>LEFT(N14,2)="🟠"</formula>
    </cfRule>
    <cfRule type="expression" dxfId="2533" priority="282">
      <formula>LEFT(N14,2)="✅"</formula>
    </cfRule>
    <cfRule type="expression" dxfId="2532" priority="319">
      <formula>LEFT(N15,2)="🔴"</formula>
    </cfRule>
    <cfRule type="expression" dxfId="2531" priority="320">
      <formula>LEFT(N15,2)="🟠"</formula>
    </cfRule>
    <cfRule type="expression" dxfId="2530" priority="321">
      <formula>LEFT(N15,2)="✅"</formula>
    </cfRule>
    <cfRule type="expression" dxfId="2529" priority="358">
      <formula>LEFT(N16,2)="🔴"</formula>
    </cfRule>
    <cfRule type="expression" dxfId="2528" priority="359">
      <formula>LEFT(N16,2)="🟠"</formula>
    </cfRule>
    <cfRule type="expression" dxfId="2527" priority="360">
      <formula>LEFT(N16,2)="✅"</formula>
    </cfRule>
    <cfRule type="expression" dxfId="2526" priority="397">
      <formula>LEFT(N17,2)="🔴"</formula>
    </cfRule>
    <cfRule type="expression" dxfId="2525" priority="398">
      <formula>LEFT(N17,2)="🟠"</formula>
    </cfRule>
    <cfRule type="expression" dxfId="2524" priority="399">
      <formula>LEFT(N17,2)="✅"</formula>
    </cfRule>
    <cfRule type="expression" dxfId="2523" priority="436">
      <formula>LEFT(N18,2)="🔴"</formula>
    </cfRule>
    <cfRule type="expression" dxfId="2522" priority="437">
      <formula>LEFT(N18,2)="🟠"</formula>
    </cfRule>
    <cfRule type="expression" dxfId="2521" priority="438">
      <formula>LEFT(N18,2)="✅"</formula>
    </cfRule>
    <cfRule type="expression" dxfId="2520" priority="475">
      <formula>LEFT(N19,2)="🔴"</formula>
    </cfRule>
    <cfRule type="expression" dxfId="2519" priority="476">
      <formula>LEFT(N19,2)="🟠"</formula>
    </cfRule>
    <cfRule type="expression" dxfId="2518" priority="477">
      <formula>LEFT(N19,2)="✅"</formula>
    </cfRule>
    <cfRule type="expression" dxfId="2517" priority="514">
      <formula>LEFT(N20,2)="🔴"</formula>
    </cfRule>
    <cfRule type="expression" dxfId="2516" priority="515">
      <formula>LEFT(N20,2)="🟠"</formula>
    </cfRule>
    <cfRule type="expression" dxfId="2515" priority="516">
      <formula>LEFT(N20,2)="✅"</formula>
    </cfRule>
    <cfRule type="expression" dxfId="2514" priority="553">
      <formula>LEFT(N21,2)="🔴"</formula>
    </cfRule>
    <cfRule type="expression" dxfId="2513" priority="554">
      <formula>LEFT(N21,2)="🟠"</formula>
    </cfRule>
    <cfRule type="expression" dxfId="2512" priority="555">
      <formula>LEFT(N21,2)="✅"</formula>
    </cfRule>
    <cfRule type="expression" dxfId="2511" priority="592">
      <formula>LEFT(N22,2)="🔴"</formula>
    </cfRule>
    <cfRule type="expression" dxfId="2510" priority="593">
      <formula>LEFT(N22,2)="🟠"</formula>
    </cfRule>
    <cfRule type="expression" dxfId="2509" priority="594">
      <formula>LEFT(N22,2)="✅"</formula>
    </cfRule>
    <cfRule type="expression" dxfId="2508" priority="631">
      <formula>LEFT(N23,2)="🔴"</formula>
    </cfRule>
    <cfRule type="expression" dxfId="2507" priority="632">
      <formula>LEFT(N23,2)="🟠"</formula>
    </cfRule>
    <cfRule type="expression" dxfId="2506" priority="633">
      <formula>LEFT(N23,2)="✅"</formula>
    </cfRule>
    <cfRule type="expression" dxfId="2505" priority="670">
      <formula>LEFT(N24,2)="🔴"</formula>
    </cfRule>
    <cfRule type="expression" dxfId="2504" priority="671">
      <formula>LEFT(N24,2)="🟠"</formula>
    </cfRule>
    <cfRule type="expression" dxfId="2503" priority="672">
      <formula>LEFT(N24,2)="✅"</formula>
    </cfRule>
    <cfRule type="expression" dxfId="2502" priority="709">
      <formula>LEFT(N25,2)="🔴"</formula>
    </cfRule>
    <cfRule type="expression" dxfId="2501" priority="710">
      <formula>LEFT(N25,2)="🟠"</formula>
    </cfRule>
    <cfRule type="expression" dxfId="2500" priority="711">
      <formula>LEFT(N25,2)="✅"</formula>
    </cfRule>
    <cfRule type="expression" dxfId="2499" priority="748">
      <formula>LEFT(N26,2)="🔴"</formula>
    </cfRule>
    <cfRule type="expression" dxfId="2498" priority="749">
      <formula>LEFT(N26,2)="🟠"</formula>
    </cfRule>
    <cfRule type="expression" dxfId="2497" priority="750">
      <formula>LEFT(N26,2)="✅"</formula>
    </cfRule>
    <cfRule type="expression" dxfId="2496" priority="787">
      <formula>LEFT(N27,2)="🔴"</formula>
    </cfRule>
    <cfRule type="expression" dxfId="2495" priority="788">
      <formula>LEFT(N27,2)="🟠"</formula>
    </cfRule>
    <cfRule type="expression" dxfId="2494" priority="789">
      <formula>LEFT(N27,2)="✅"</formula>
    </cfRule>
    <cfRule type="expression" dxfId="2493" priority="826">
      <formula>LEFT(N28,2)="🔴"</formula>
    </cfRule>
    <cfRule type="expression" dxfId="2492" priority="827">
      <formula>LEFT(N28,2)="🟠"</formula>
    </cfRule>
    <cfRule type="expression" dxfId="2491" priority="828">
      <formula>LEFT(N28,2)="✅"</formula>
    </cfRule>
    <cfRule type="expression" dxfId="2490" priority="865">
      <formula>LEFT(N29,2)="🔴"</formula>
    </cfRule>
    <cfRule type="expression" dxfId="2489" priority="866">
      <formula>LEFT(N29,2)="🟠"</formula>
    </cfRule>
    <cfRule type="expression" dxfId="2488" priority="867">
      <formula>LEFT(N29,2)="✅"</formula>
    </cfRule>
    <cfRule type="expression" dxfId="2487" priority="904">
      <formula>LEFT(N30,2)="🔴"</formula>
    </cfRule>
    <cfRule type="expression" dxfId="2486" priority="905">
      <formula>LEFT(N30,2)="🟠"</formula>
    </cfRule>
    <cfRule type="expression" dxfId="2485" priority="906">
      <formula>LEFT(N30,2)="✅"</formula>
    </cfRule>
    <cfRule type="expression" dxfId="2484" priority="943">
      <formula>LEFT(N31,2)="🔴"</formula>
    </cfRule>
    <cfRule type="expression" dxfId="2483" priority="944">
      <formula>LEFT(N31,2)="🟠"</formula>
    </cfRule>
    <cfRule type="expression" dxfId="2482" priority="945">
      <formula>LEFT(N31,2)="✅"</formula>
    </cfRule>
    <cfRule type="expression" dxfId="2481" priority="982">
      <formula>LEFT(N32,2)="🔴"</formula>
    </cfRule>
    <cfRule type="expression" dxfId="2480" priority="983">
      <formula>LEFT(N32,2)="🟠"</formula>
    </cfRule>
    <cfRule type="expression" dxfId="2479" priority="984">
      <formula>LEFT(N32,2)="✅"</formula>
    </cfRule>
    <cfRule type="expression" dxfId="2478" priority="1021">
      <formula>LEFT(N33,2)="🔴"</formula>
    </cfRule>
    <cfRule type="expression" dxfId="2477" priority="1022">
      <formula>LEFT(N33,2)="🟠"</formula>
    </cfRule>
    <cfRule type="expression" dxfId="2476" priority="1023">
      <formula>LEFT(N33,2)="✅"</formula>
    </cfRule>
    <cfRule type="expression" dxfId="2475" priority="1060">
      <formula>LEFT(N34,2)="🔴"</formula>
    </cfRule>
    <cfRule type="expression" dxfId="2474" priority="1061">
      <formula>LEFT(N34,2)="🟠"</formula>
    </cfRule>
    <cfRule type="expression" dxfId="2473" priority="1062">
      <formula>LEFT(N34,2)="✅"</formula>
    </cfRule>
    <cfRule type="expression" dxfId="2472" priority="1099">
      <formula>LEFT(N35,2)="🔴"</formula>
    </cfRule>
    <cfRule type="expression" dxfId="2471" priority="1100">
      <formula>LEFT(N35,2)="🟠"</formula>
    </cfRule>
    <cfRule type="expression" dxfId="2470" priority="1101">
      <formula>LEFT(N35,2)="✅"</formula>
    </cfRule>
    <cfRule type="expression" dxfId="2469" priority="1138">
      <formula>LEFT(N36,2)="🔴"</formula>
    </cfRule>
    <cfRule type="expression" dxfId="2468" priority="1139">
      <formula>LEFT(N36,2)="🟠"</formula>
    </cfRule>
    <cfRule type="expression" dxfId="2467" priority="1140">
      <formula>LEFT(N36,2)="✅"</formula>
    </cfRule>
  </conditionalFormatting>
  <conditionalFormatting sqref="Q7:Q36">
    <cfRule type="expression" dxfId="2466" priority="10">
      <formula>LEFT(Q7,2)="🔴"</formula>
    </cfRule>
    <cfRule type="expression" dxfId="2465" priority="11">
      <formula>LEFT(Q7,2)="🟠"</formula>
    </cfRule>
    <cfRule type="expression" dxfId="2464" priority="12">
      <formula>LEFT(Q7,2)="✅"</formula>
    </cfRule>
    <cfRule type="expression" dxfId="2463" priority="49">
      <formula>LEFT(Q8,2)="🔴"</formula>
    </cfRule>
    <cfRule type="expression" dxfId="2462" priority="50">
      <formula>LEFT(Q8,2)="🟠"</formula>
    </cfRule>
    <cfRule type="expression" dxfId="2461" priority="51">
      <formula>LEFT(Q8,2)="✅"</formula>
    </cfRule>
    <cfRule type="expression" dxfId="2460" priority="88">
      <formula>LEFT(Q9,2)="🔴"</formula>
    </cfRule>
    <cfRule type="expression" dxfId="2459" priority="89">
      <formula>LEFT(Q9,2)="🟠"</formula>
    </cfRule>
    <cfRule type="expression" dxfId="2458" priority="90">
      <formula>LEFT(Q9,2)="✅"</formula>
    </cfRule>
    <cfRule type="expression" dxfId="2457" priority="127">
      <formula>LEFT(Q10,2)="🔴"</formula>
    </cfRule>
    <cfRule type="expression" dxfId="2456" priority="128">
      <formula>LEFT(Q10,2)="🟠"</formula>
    </cfRule>
    <cfRule type="expression" dxfId="2455" priority="129">
      <formula>LEFT(Q10,2)="✅"</formula>
    </cfRule>
    <cfRule type="expression" dxfId="2454" priority="166">
      <formula>LEFT(Q11,2)="🔴"</formula>
    </cfRule>
    <cfRule type="expression" dxfId="2453" priority="167">
      <formula>LEFT(Q11,2)="🟠"</formula>
    </cfRule>
    <cfRule type="expression" dxfId="2452" priority="168">
      <formula>LEFT(Q11,2)="✅"</formula>
    </cfRule>
    <cfRule type="expression" dxfId="2451" priority="205">
      <formula>LEFT(Q12,2)="🔴"</formula>
    </cfRule>
    <cfRule type="expression" dxfId="2450" priority="206">
      <formula>LEFT(Q12,2)="🟠"</formula>
    </cfRule>
    <cfRule type="expression" dxfId="2449" priority="207">
      <formula>LEFT(Q12,2)="✅"</formula>
    </cfRule>
    <cfRule type="expression" dxfId="2448" priority="244">
      <formula>LEFT(Q13,2)="🔴"</formula>
    </cfRule>
    <cfRule type="expression" dxfId="2447" priority="245">
      <formula>LEFT(Q13,2)="🟠"</formula>
    </cfRule>
    <cfRule type="expression" dxfId="2446" priority="246">
      <formula>LEFT(Q13,2)="✅"</formula>
    </cfRule>
    <cfRule type="expression" dxfId="2445" priority="283">
      <formula>LEFT(Q14,2)="🔴"</formula>
    </cfRule>
    <cfRule type="expression" dxfId="2444" priority="284">
      <formula>LEFT(Q14,2)="🟠"</formula>
    </cfRule>
    <cfRule type="expression" dxfId="2443" priority="285">
      <formula>LEFT(Q14,2)="✅"</formula>
    </cfRule>
    <cfRule type="expression" dxfId="2442" priority="322">
      <formula>LEFT(Q15,2)="🔴"</formula>
    </cfRule>
    <cfRule type="expression" dxfId="2441" priority="323">
      <formula>LEFT(Q15,2)="🟠"</formula>
    </cfRule>
    <cfRule type="expression" dxfId="2440" priority="324">
      <formula>LEFT(Q15,2)="✅"</formula>
    </cfRule>
    <cfRule type="expression" dxfId="2439" priority="361">
      <formula>LEFT(Q16,2)="🔴"</formula>
    </cfRule>
    <cfRule type="expression" dxfId="2438" priority="362">
      <formula>LEFT(Q16,2)="🟠"</formula>
    </cfRule>
    <cfRule type="expression" dxfId="2437" priority="363">
      <formula>LEFT(Q16,2)="✅"</formula>
    </cfRule>
    <cfRule type="expression" dxfId="2436" priority="400">
      <formula>LEFT(Q17,2)="🔴"</formula>
    </cfRule>
    <cfRule type="expression" dxfId="2435" priority="401">
      <formula>LEFT(Q17,2)="🟠"</formula>
    </cfRule>
    <cfRule type="expression" dxfId="2434" priority="402">
      <formula>LEFT(Q17,2)="✅"</formula>
    </cfRule>
    <cfRule type="expression" dxfId="2433" priority="439">
      <formula>LEFT(Q18,2)="🔴"</formula>
    </cfRule>
    <cfRule type="expression" dxfId="2432" priority="440">
      <formula>LEFT(Q18,2)="🟠"</formula>
    </cfRule>
    <cfRule type="expression" dxfId="2431" priority="441">
      <formula>LEFT(Q18,2)="✅"</formula>
    </cfRule>
    <cfRule type="expression" dxfId="2430" priority="478">
      <formula>LEFT(Q19,2)="🔴"</formula>
    </cfRule>
    <cfRule type="expression" dxfId="2429" priority="479">
      <formula>LEFT(Q19,2)="🟠"</formula>
    </cfRule>
    <cfRule type="expression" dxfId="2428" priority="480">
      <formula>LEFT(Q19,2)="✅"</formula>
    </cfRule>
    <cfRule type="expression" dxfId="2427" priority="517">
      <formula>LEFT(Q20,2)="🔴"</formula>
    </cfRule>
    <cfRule type="expression" dxfId="2426" priority="518">
      <formula>LEFT(Q20,2)="🟠"</formula>
    </cfRule>
    <cfRule type="expression" dxfId="2425" priority="519">
      <formula>LEFT(Q20,2)="✅"</formula>
    </cfRule>
    <cfRule type="expression" dxfId="2424" priority="556">
      <formula>LEFT(Q21,2)="🔴"</formula>
    </cfRule>
    <cfRule type="expression" dxfId="2423" priority="557">
      <formula>LEFT(Q21,2)="🟠"</formula>
    </cfRule>
    <cfRule type="expression" dxfId="2422" priority="558">
      <formula>LEFT(Q21,2)="✅"</formula>
    </cfRule>
    <cfRule type="expression" dxfId="2421" priority="595">
      <formula>LEFT(Q22,2)="🔴"</formula>
    </cfRule>
    <cfRule type="expression" dxfId="2420" priority="596">
      <formula>LEFT(Q22,2)="🟠"</formula>
    </cfRule>
    <cfRule type="expression" dxfId="2419" priority="597">
      <formula>LEFT(Q22,2)="✅"</formula>
    </cfRule>
    <cfRule type="expression" dxfId="2418" priority="634">
      <formula>LEFT(Q23,2)="🔴"</formula>
    </cfRule>
    <cfRule type="expression" dxfId="2417" priority="635">
      <formula>LEFT(Q23,2)="🟠"</formula>
    </cfRule>
    <cfRule type="expression" dxfId="2416" priority="636">
      <formula>LEFT(Q23,2)="✅"</formula>
    </cfRule>
    <cfRule type="expression" dxfId="2415" priority="673">
      <formula>LEFT(Q24,2)="🔴"</formula>
    </cfRule>
    <cfRule type="expression" dxfId="2414" priority="674">
      <formula>LEFT(Q24,2)="🟠"</formula>
    </cfRule>
    <cfRule type="expression" dxfId="2413" priority="675">
      <formula>LEFT(Q24,2)="✅"</formula>
    </cfRule>
    <cfRule type="expression" dxfId="2412" priority="712">
      <formula>LEFT(Q25,2)="🔴"</formula>
    </cfRule>
    <cfRule type="expression" dxfId="2411" priority="713">
      <formula>LEFT(Q25,2)="🟠"</formula>
    </cfRule>
    <cfRule type="expression" dxfId="2410" priority="714">
      <formula>LEFT(Q25,2)="✅"</formula>
    </cfRule>
    <cfRule type="expression" dxfId="2409" priority="751">
      <formula>LEFT(Q26,2)="🔴"</formula>
    </cfRule>
    <cfRule type="expression" dxfId="2408" priority="752">
      <formula>LEFT(Q26,2)="🟠"</formula>
    </cfRule>
    <cfRule type="expression" dxfId="2407" priority="753">
      <formula>LEFT(Q26,2)="✅"</formula>
    </cfRule>
    <cfRule type="expression" dxfId="2406" priority="790">
      <formula>LEFT(Q27,2)="🔴"</formula>
    </cfRule>
    <cfRule type="expression" dxfId="2405" priority="791">
      <formula>LEFT(Q27,2)="🟠"</formula>
    </cfRule>
    <cfRule type="expression" dxfId="2404" priority="792">
      <formula>LEFT(Q27,2)="✅"</formula>
    </cfRule>
    <cfRule type="expression" dxfId="2403" priority="829">
      <formula>LEFT(Q28,2)="🔴"</formula>
    </cfRule>
    <cfRule type="expression" dxfId="2402" priority="830">
      <formula>LEFT(Q28,2)="🟠"</formula>
    </cfRule>
    <cfRule type="expression" dxfId="2401" priority="831">
      <formula>LEFT(Q28,2)="✅"</formula>
    </cfRule>
    <cfRule type="expression" dxfId="2400" priority="868">
      <formula>LEFT(Q29,2)="🔴"</formula>
    </cfRule>
    <cfRule type="expression" dxfId="2399" priority="869">
      <formula>LEFT(Q29,2)="🟠"</formula>
    </cfRule>
    <cfRule type="expression" dxfId="2398" priority="870">
      <formula>LEFT(Q29,2)="✅"</formula>
    </cfRule>
    <cfRule type="expression" dxfId="2397" priority="907">
      <formula>LEFT(Q30,2)="🔴"</formula>
    </cfRule>
    <cfRule type="expression" dxfId="2396" priority="908">
      <formula>LEFT(Q30,2)="🟠"</formula>
    </cfRule>
    <cfRule type="expression" dxfId="2395" priority="909">
      <formula>LEFT(Q30,2)="✅"</formula>
    </cfRule>
    <cfRule type="expression" dxfId="2394" priority="946">
      <formula>LEFT(Q31,2)="🔴"</formula>
    </cfRule>
    <cfRule type="expression" dxfId="2393" priority="947">
      <formula>LEFT(Q31,2)="🟠"</formula>
    </cfRule>
    <cfRule type="expression" dxfId="2392" priority="948">
      <formula>LEFT(Q31,2)="✅"</formula>
    </cfRule>
    <cfRule type="expression" dxfId="2391" priority="985">
      <formula>LEFT(Q32,2)="🔴"</formula>
    </cfRule>
    <cfRule type="expression" dxfId="2390" priority="986">
      <formula>LEFT(Q32,2)="🟠"</formula>
    </cfRule>
    <cfRule type="expression" dxfId="2389" priority="987">
      <formula>LEFT(Q32,2)="✅"</formula>
    </cfRule>
    <cfRule type="expression" dxfId="2388" priority="1024">
      <formula>LEFT(Q33,2)="🔴"</formula>
    </cfRule>
    <cfRule type="expression" dxfId="2387" priority="1025">
      <formula>LEFT(Q33,2)="🟠"</formula>
    </cfRule>
    <cfRule type="expression" dxfId="2386" priority="1026">
      <formula>LEFT(Q33,2)="✅"</formula>
    </cfRule>
    <cfRule type="expression" dxfId="2385" priority="1063">
      <formula>LEFT(Q34,2)="🔴"</formula>
    </cfRule>
    <cfRule type="expression" dxfId="2384" priority="1064">
      <formula>LEFT(Q34,2)="🟠"</formula>
    </cfRule>
    <cfRule type="expression" dxfId="2383" priority="1065">
      <formula>LEFT(Q34,2)="✅"</formula>
    </cfRule>
    <cfRule type="expression" dxfId="2382" priority="1102">
      <formula>LEFT(Q35,2)="🔴"</formula>
    </cfRule>
    <cfRule type="expression" dxfId="2381" priority="1103">
      <formula>LEFT(Q35,2)="🟠"</formula>
    </cfRule>
    <cfRule type="expression" dxfId="2380" priority="1104">
      <formula>LEFT(Q35,2)="✅"</formula>
    </cfRule>
    <cfRule type="expression" dxfId="2379" priority="1141">
      <formula>LEFT(Q36,2)="🔴"</formula>
    </cfRule>
    <cfRule type="expression" dxfId="2378" priority="1142">
      <formula>LEFT(Q36,2)="🟠"</formula>
    </cfRule>
    <cfRule type="expression" dxfId="2377" priority="1143">
      <formula>LEFT(Q36,2)="✅"</formula>
    </cfRule>
  </conditionalFormatting>
  <conditionalFormatting sqref="T7:T36">
    <cfRule type="expression" dxfId="2376" priority="13">
      <formula>LEFT(T7,2)="🔴"</formula>
    </cfRule>
    <cfRule type="expression" dxfId="2375" priority="14">
      <formula>LEFT(T7,2)="🟠"</formula>
    </cfRule>
    <cfRule type="expression" dxfId="2374" priority="15">
      <formula>LEFT(T7,2)="✅"</formula>
    </cfRule>
    <cfRule type="expression" dxfId="2373" priority="52">
      <formula>LEFT(T8,2)="🔴"</formula>
    </cfRule>
    <cfRule type="expression" dxfId="2372" priority="53">
      <formula>LEFT(T8,2)="🟠"</formula>
    </cfRule>
    <cfRule type="expression" dxfId="2371" priority="54">
      <formula>LEFT(T8,2)="✅"</formula>
    </cfRule>
    <cfRule type="expression" dxfId="2370" priority="91">
      <formula>LEFT(T9,2)="🔴"</formula>
    </cfRule>
    <cfRule type="expression" dxfId="2369" priority="92">
      <formula>LEFT(T9,2)="🟠"</formula>
    </cfRule>
    <cfRule type="expression" dxfId="2368" priority="93">
      <formula>LEFT(T9,2)="✅"</formula>
    </cfRule>
    <cfRule type="expression" dxfId="2367" priority="130">
      <formula>LEFT(T10,2)="🔴"</formula>
    </cfRule>
    <cfRule type="expression" dxfId="2366" priority="131">
      <formula>LEFT(T10,2)="🟠"</formula>
    </cfRule>
    <cfRule type="expression" dxfId="2365" priority="132">
      <formula>LEFT(T10,2)="✅"</formula>
    </cfRule>
    <cfRule type="expression" dxfId="2364" priority="169">
      <formula>LEFT(T11,2)="🔴"</formula>
    </cfRule>
    <cfRule type="expression" dxfId="2363" priority="170">
      <formula>LEFT(T11,2)="🟠"</formula>
    </cfRule>
    <cfRule type="expression" dxfId="2362" priority="171">
      <formula>LEFT(T11,2)="✅"</formula>
    </cfRule>
    <cfRule type="expression" dxfId="2361" priority="208">
      <formula>LEFT(T12,2)="🔴"</formula>
    </cfRule>
    <cfRule type="expression" dxfId="2360" priority="209">
      <formula>LEFT(T12,2)="🟠"</formula>
    </cfRule>
    <cfRule type="expression" dxfId="2359" priority="210">
      <formula>LEFT(T12,2)="✅"</formula>
    </cfRule>
    <cfRule type="expression" dxfId="2358" priority="247">
      <formula>LEFT(T13,2)="🔴"</formula>
    </cfRule>
    <cfRule type="expression" dxfId="2357" priority="248">
      <formula>LEFT(T13,2)="🟠"</formula>
    </cfRule>
    <cfRule type="expression" dxfId="2356" priority="249">
      <formula>LEFT(T13,2)="✅"</formula>
    </cfRule>
    <cfRule type="expression" dxfId="2355" priority="286">
      <formula>LEFT(T14,2)="🔴"</formula>
    </cfRule>
    <cfRule type="expression" dxfId="2354" priority="287">
      <formula>LEFT(T14,2)="🟠"</formula>
    </cfRule>
    <cfRule type="expression" dxfId="2353" priority="288">
      <formula>LEFT(T14,2)="✅"</formula>
    </cfRule>
    <cfRule type="expression" dxfId="2352" priority="325">
      <formula>LEFT(T15,2)="🔴"</formula>
    </cfRule>
    <cfRule type="expression" dxfId="2351" priority="326">
      <formula>LEFT(T15,2)="🟠"</formula>
    </cfRule>
    <cfRule type="expression" dxfId="2350" priority="327">
      <formula>LEFT(T15,2)="✅"</formula>
    </cfRule>
    <cfRule type="expression" dxfId="2349" priority="364">
      <formula>LEFT(T16,2)="🔴"</formula>
    </cfRule>
    <cfRule type="expression" dxfId="2348" priority="365">
      <formula>LEFT(T16,2)="🟠"</formula>
    </cfRule>
    <cfRule type="expression" dxfId="2347" priority="366">
      <formula>LEFT(T16,2)="✅"</formula>
    </cfRule>
    <cfRule type="expression" dxfId="2346" priority="403">
      <formula>LEFT(T17,2)="🔴"</formula>
    </cfRule>
    <cfRule type="expression" dxfId="2345" priority="404">
      <formula>LEFT(T17,2)="🟠"</formula>
    </cfRule>
    <cfRule type="expression" dxfId="2344" priority="405">
      <formula>LEFT(T17,2)="✅"</formula>
    </cfRule>
    <cfRule type="expression" dxfId="2343" priority="442">
      <formula>LEFT(T18,2)="🔴"</formula>
    </cfRule>
    <cfRule type="expression" dxfId="2342" priority="443">
      <formula>LEFT(T18,2)="🟠"</formula>
    </cfRule>
    <cfRule type="expression" dxfId="2341" priority="444">
      <formula>LEFT(T18,2)="✅"</formula>
    </cfRule>
    <cfRule type="expression" dxfId="2340" priority="481">
      <formula>LEFT(T19,2)="🔴"</formula>
    </cfRule>
    <cfRule type="expression" dxfId="2339" priority="482">
      <formula>LEFT(T19,2)="🟠"</formula>
    </cfRule>
    <cfRule type="expression" dxfId="2338" priority="483">
      <formula>LEFT(T19,2)="✅"</formula>
    </cfRule>
    <cfRule type="expression" dxfId="2337" priority="520">
      <formula>LEFT(T20,2)="🔴"</formula>
    </cfRule>
    <cfRule type="expression" dxfId="2336" priority="521">
      <formula>LEFT(T20,2)="🟠"</formula>
    </cfRule>
    <cfRule type="expression" dxfId="2335" priority="522">
      <formula>LEFT(T20,2)="✅"</formula>
    </cfRule>
    <cfRule type="expression" dxfId="2334" priority="559">
      <formula>LEFT(T21,2)="🔴"</formula>
    </cfRule>
    <cfRule type="expression" dxfId="2333" priority="560">
      <formula>LEFT(T21,2)="🟠"</formula>
    </cfRule>
    <cfRule type="expression" dxfId="2332" priority="561">
      <formula>LEFT(T21,2)="✅"</formula>
    </cfRule>
    <cfRule type="expression" dxfId="2331" priority="598">
      <formula>LEFT(T22,2)="🔴"</formula>
    </cfRule>
    <cfRule type="expression" dxfId="2330" priority="599">
      <formula>LEFT(T22,2)="🟠"</formula>
    </cfRule>
    <cfRule type="expression" dxfId="2329" priority="600">
      <formula>LEFT(T22,2)="✅"</formula>
    </cfRule>
    <cfRule type="expression" dxfId="2328" priority="637">
      <formula>LEFT(T23,2)="🔴"</formula>
    </cfRule>
    <cfRule type="expression" dxfId="2327" priority="638">
      <formula>LEFT(T23,2)="🟠"</formula>
    </cfRule>
    <cfRule type="expression" dxfId="2326" priority="639">
      <formula>LEFT(T23,2)="✅"</formula>
    </cfRule>
    <cfRule type="expression" dxfId="2325" priority="676">
      <formula>LEFT(T24,2)="🔴"</formula>
    </cfRule>
    <cfRule type="expression" dxfId="2324" priority="677">
      <formula>LEFT(T24,2)="🟠"</formula>
    </cfRule>
    <cfRule type="expression" dxfId="2323" priority="678">
      <formula>LEFT(T24,2)="✅"</formula>
    </cfRule>
    <cfRule type="expression" dxfId="2322" priority="715">
      <formula>LEFT(T25,2)="🔴"</formula>
    </cfRule>
    <cfRule type="expression" dxfId="2321" priority="716">
      <formula>LEFT(T25,2)="🟠"</formula>
    </cfRule>
    <cfRule type="expression" dxfId="2320" priority="717">
      <formula>LEFT(T25,2)="✅"</formula>
    </cfRule>
    <cfRule type="expression" dxfId="2319" priority="754">
      <formula>LEFT(T26,2)="🔴"</formula>
    </cfRule>
    <cfRule type="expression" dxfId="2318" priority="755">
      <formula>LEFT(T26,2)="🟠"</formula>
    </cfRule>
    <cfRule type="expression" dxfId="2317" priority="756">
      <formula>LEFT(T26,2)="✅"</formula>
    </cfRule>
    <cfRule type="expression" dxfId="2316" priority="793">
      <formula>LEFT(T27,2)="🔴"</formula>
    </cfRule>
    <cfRule type="expression" dxfId="2315" priority="794">
      <formula>LEFT(T27,2)="🟠"</formula>
    </cfRule>
    <cfRule type="expression" dxfId="2314" priority="795">
      <formula>LEFT(T27,2)="✅"</formula>
    </cfRule>
    <cfRule type="expression" dxfId="2313" priority="832">
      <formula>LEFT(T28,2)="🔴"</formula>
    </cfRule>
    <cfRule type="expression" dxfId="2312" priority="833">
      <formula>LEFT(T28,2)="🟠"</formula>
    </cfRule>
    <cfRule type="expression" dxfId="2311" priority="834">
      <formula>LEFT(T28,2)="✅"</formula>
    </cfRule>
    <cfRule type="expression" dxfId="2310" priority="871">
      <formula>LEFT(T29,2)="🔴"</formula>
    </cfRule>
    <cfRule type="expression" dxfId="2309" priority="872">
      <formula>LEFT(T29,2)="🟠"</formula>
    </cfRule>
    <cfRule type="expression" dxfId="2308" priority="873">
      <formula>LEFT(T29,2)="✅"</formula>
    </cfRule>
    <cfRule type="expression" dxfId="2307" priority="910">
      <formula>LEFT(T30,2)="🔴"</formula>
    </cfRule>
    <cfRule type="expression" dxfId="2306" priority="911">
      <formula>LEFT(T30,2)="🟠"</formula>
    </cfRule>
    <cfRule type="expression" dxfId="2305" priority="912">
      <formula>LEFT(T30,2)="✅"</formula>
    </cfRule>
    <cfRule type="expression" dxfId="2304" priority="949">
      <formula>LEFT(T31,2)="🔴"</formula>
    </cfRule>
    <cfRule type="expression" dxfId="2303" priority="950">
      <formula>LEFT(T31,2)="🟠"</formula>
    </cfRule>
    <cfRule type="expression" dxfId="2302" priority="951">
      <formula>LEFT(T31,2)="✅"</formula>
    </cfRule>
    <cfRule type="expression" dxfId="2301" priority="988">
      <formula>LEFT(T32,2)="🔴"</formula>
    </cfRule>
    <cfRule type="expression" dxfId="2300" priority="989">
      <formula>LEFT(T32,2)="🟠"</formula>
    </cfRule>
    <cfRule type="expression" dxfId="2299" priority="990">
      <formula>LEFT(T32,2)="✅"</formula>
    </cfRule>
    <cfRule type="expression" dxfId="2298" priority="1027">
      <formula>LEFT(T33,2)="🔴"</formula>
    </cfRule>
    <cfRule type="expression" dxfId="2297" priority="1028">
      <formula>LEFT(T33,2)="🟠"</formula>
    </cfRule>
    <cfRule type="expression" dxfId="2296" priority="1029">
      <formula>LEFT(T33,2)="✅"</formula>
    </cfRule>
    <cfRule type="expression" dxfId="2295" priority="1066">
      <formula>LEFT(T34,2)="🔴"</formula>
    </cfRule>
    <cfRule type="expression" dxfId="2294" priority="1067">
      <formula>LEFT(T34,2)="🟠"</formula>
    </cfRule>
    <cfRule type="expression" dxfId="2293" priority="1068">
      <formula>LEFT(T34,2)="✅"</formula>
    </cfRule>
    <cfRule type="expression" dxfId="2292" priority="1105">
      <formula>LEFT(T35,2)="🔴"</formula>
    </cfRule>
    <cfRule type="expression" dxfId="2291" priority="1106">
      <formula>LEFT(T35,2)="🟠"</formula>
    </cfRule>
    <cfRule type="expression" dxfId="2290" priority="1107">
      <formula>LEFT(T35,2)="✅"</formula>
    </cfRule>
    <cfRule type="expression" dxfId="2289" priority="1144">
      <formula>LEFT(T36,2)="🔴"</formula>
    </cfRule>
    <cfRule type="expression" dxfId="2288" priority="1145">
      <formula>LEFT(T36,2)="🟠"</formula>
    </cfRule>
    <cfRule type="expression" dxfId="2287" priority="1146">
      <formula>LEFT(T36,2)="✅"</formula>
    </cfRule>
  </conditionalFormatting>
  <conditionalFormatting sqref="W7:W36">
    <cfRule type="expression" dxfId="2286" priority="16">
      <formula>LEFT(W7,2)="🔴"</formula>
    </cfRule>
    <cfRule type="expression" dxfId="2285" priority="17">
      <formula>LEFT(W7,2)="🟠"</formula>
    </cfRule>
    <cfRule type="expression" dxfId="2284" priority="18">
      <formula>LEFT(W7,2)="✅"</formula>
    </cfRule>
    <cfRule type="expression" dxfId="2283" priority="55">
      <formula>LEFT(W8,2)="🔴"</formula>
    </cfRule>
    <cfRule type="expression" dxfId="2282" priority="56">
      <formula>LEFT(W8,2)="🟠"</formula>
    </cfRule>
    <cfRule type="expression" dxfId="2281" priority="57">
      <formula>LEFT(W8,2)="✅"</formula>
    </cfRule>
    <cfRule type="expression" dxfId="2280" priority="94">
      <formula>LEFT(W9,2)="🔴"</formula>
    </cfRule>
    <cfRule type="expression" dxfId="2279" priority="95">
      <formula>LEFT(W9,2)="🟠"</formula>
    </cfRule>
    <cfRule type="expression" dxfId="2278" priority="96">
      <formula>LEFT(W9,2)="✅"</formula>
    </cfRule>
    <cfRule type="expression" dxfId="2277" priority="133">
      <formula>LEFT(W10,2)="🔴"</formula>
    </cfRule>
    <cfRule type="expression" dxfId="2276" priority="134">
      <formula>LEFT(W10,2)="🟠"</formula>
    </cfRule>
    <cfRule type="expression" dxfId="2275" priority="135">
      <formula>LEFT(W10,2)="✅"</formula>
    </cfRule>
    <cfRule type="expression" dxfId="2274" priority="172">
      <formula>LEFT(W11,2)="🔴"</formula>
    </cfRule>
    <cfRule type="expression" dxfId="2273" priority="173">
      <formula>LEFT(W11,2)="🟠"</formula>
    </cfRule>
    <cfRule type="expression" dxfId="2272" priority="174">
      <formula>LEFT(W11,2)="✅"</formula>
    </cfRule>
    <cfRule type="expression" dxfId="2271" priority="211">
      <formula>LEFT(W12,2)="🔴"</formula>
    </cfRule>
    <cfRule type="expression" dxfId="2270" priority="212">
      <formula>LEFT(W12,2)="🟠"</formula>
    </cfRule>
    <cfRule type="expression" dxfId="2269" priority="213">
      <formula>LEFT(W12,2)="✅"</formula>
    </cfRule>
    <cfRule type="expression" dxfId="2268" priority="250">
      <formula>LEFT(W13,2)="🔴"</formula>
    </cfRule>
    <cfRule type="expression" dxfId="2267" priority="251">
      <formula>LEFT(W13,2)="🟠"</formula>
    </cfRule>
    <cfRule type="expression" dxfId="2266" priority="252">
      <formula>LEFT(W13,2)="✅"</formula>
    </cfRule>
    <cfRule type="expression" dxfId="2265" priority="289">
      <formula>LEFT(W14,2)="🔴"</formula>
    </cfRule>
    <cfRule type="expression" dxfId="2264" priority="290">
      <formula>LEFT(W14,2)="🟠"</formula>
    </cfRule>
    <cfRule type="expression" dxfId="2263" priority="291">
      <formula>LEFT(W14,2)="✅"</formula>
    </cfRule>
    <cfRule type="expression" dxfId="2262" priority="328">
      <formula>LEFT(W15,2)="🔴"</formula>
    </cfRule>
    <cfRule type="expression" dxfId="2261" priority="329">
      <formula>LEFT(W15,2)="🟠"</formula>
    </cfRule>
    <cfRule type="expression" dxfId="2260" priority="330">
      <formula>LEFT(W15,2)="✅"</formula>
    </cfRule>
    <cfRule type="expression" dxfId="2259" priority="367">
      <formula>LEFT(W16,2)="🔴"</formula>
    </cfRule>
    <cfRule type="expression" dxfId="2258" priority="368">
      <formula>LEFT(W16,2)="🟠"</formula>
    </cfRule>
    <cfRule type="expression" dxfId="2257" priority="369">
      <formula>LEFT(W16,2)="✅"</formula>
    </cfRule>
    <cfRule type="expression" dxfId="2256" priority="406">
      <formula>LEFT(W17,2)="🔴"</formula>
    </cfRule>
    <cfRule type="expression" dxfId="2255" priority="407">
      <formula>LEFT(W17,2)="🟠"</formula>
    </cfRule>
    <cfRule type="expression" dxfId="2254" priority="408">
      <formula>LEFT(W17,2)="✅"</formula>
    </cfRule>
    <cfRule type="expression" dxfId="2253" priority="445">
      <formula>LEFT(W18,2)="🔴"</formula>
    </cfRule>
    <cfRule type="expression" dxfId="2252" priority="446">
      <formula>LEFT(W18,2)="🟠"</formula>
    </cfRule>
    <cfRule type="expression" dxfId="2251" priority="447">
      <formula>LEFT(W18,2)="✅"</formula>
    </cfRule>
    <cfRule type="expression" dxfId="2250" priority="484">
      <formula>LEFT(W19,2)="🔴"</formula>
    </cfRule>
    <cfRule type="expression" dxfId="2249" priority="485">
      <formula>LEFT(W19,2)="🟠"</formula>
    </cfRule>
    <cfRule type="expression" dxfId="2248" priority="486">
      <formula>LEFT(W19,2)="✅"</formula>
    </cfRule>
    <cfRule type="expression" dxfId="2247" priority="523">
      <formula>LEFT(W20,2)="🔴"</formula>
    </cfRule>
    <cfRule type="expression" dxfId="2246" priority="524">
      <formula>LEFT(W20,2)="🟠"</formula>
    </cfRule>
    <cfRule type="expression" dxfId="2245" priority="525">
      <formula>LEFT(W20,2)="✅"</formula>
    </cfRule>
    <cfRule type="expression" dxfId="2244" priority="562">
      <formula>LEFT(W21,2)="🔴"</formula>
    </cfRule>
    <cfRule type="expression" dxfId="2243" priority="563">
      <formula>LEFT(W21,2)="🟠"</formula>
    </cfRule>
    <cfRule type="expression" dxfId="2242" priority="564">
      <formula>LEFT(W21,2)="✅"</formula>
    </cfRule>
    <cfRule type="expression" dxfId="2241" priority="601">
      <formula>LEFT(W22,2)="🔴"</formula>
    </cfRule>
    <cfRule type="expression" dxfId="2240" priority="602">
      <formula>LEFT(W22,2)="🟠"</formula>
    </cfRule>
    <cfRule type="expression" dxfId="2239" priority="603">
      <formula>LEFT(W22,2)="✅"</formula>
    </cfRule>
    <cfRule type="expression" dxfId="2238" priority="640">
      <formula>LEFT(W23,2)="🔴"</formula>
    </cfRule>
    <cfRule type="expression" dxfId="2237" priority="641">
      <formula>LEFT(W23,2)="🟠"</formula>
    </cfRule>
    <cfRule type="expression" dxfId="2236" priority="642">
      <formula>LEFT(W23,2)="✅"</formula>
    </cfRule>
    <cfRule type="expression" dxfId="2235" priority="679">
      <formula>LEFT(W24,2)="🔴"</formula>
    </cfRule>
    <cfRule type="expression" dxfId="2234" priority="680">
      <formula>LEFT(W24,2)="🟠"</formula>
    </cfRule>
    <cfRule type="expression" dxfId="2233" priority="681">
      <formula>LEFT(W24,2)="✅"</formula>
    </cfRule>
    <cfRule type="expression" dxfId="2232" priority="718">
      <formula>LEFT(W25,2)="🔴"</formula>
    </cfRule>
    <cfRule type="expression" dxfId="2231" priority="719">
      <formula>LEFT(W25,2)="🟠"</formula>
    </cfRule>
    <cfRule type="expression" dxfId="2230" priority="720">
      <formula>LEFT(W25,2)="✅"</formula>
    </cfRule>
    <cfRule type="expression" dxfId="2229" priority="757">
      <formula>LEFT(W26,2)="🔴"</formula>
    </cfRule>
    <cfRule type="expression" dxfId="2228" priority="758">
      <formula>LEFT(W26,2)="🟠"</formula>
    </cfRule>
    <cfRule type="expression" dxfId="2227" priority="759">
      <formula>LEFT(W26,2)="✅"</formula>
    </cfRule>
    <cfRule type="expression" dxfId="2226" priority="796">
      <formula>LEFT(W27,2)="🔴"</formula>
    </cfRule>
    <cfRule type="expression" dxfId="2225" priority="797">
      <formula>LEFT(W27,2)="🟠"</formula>
    </cfRule>
    <cfRule type="expression" dxfId="2224" priority="798">
      <formula>LEFT(W27,2)="✅"</formula>
    </cfRule>
    <cfRule type="expression" dxfId="2223" priority="835">
      <formula>LEFT(W28,2)="🔴"</formula>
    </cfRule>
    <cfRule type="expression" dxfId="2222" priority="836">
      <formula>LEFT(W28,2)="🟠"</formula>
    </cfRule>
    <cfRule type="expression" dxfId="2221" priority="837">
      <formula>LEFT(W28,2)="✅"</formula>
    </cfRule>
    <cfRule type="expression" dxfId="2220" priority="874">
      <formula>LEFT(W29,2)="🔴"</formula>
    </cfRule>
    <cfRule type="expression" dxfId="2219" priority="875">
      <formula>LEFT(W29,2)="🟠"</formula>
    </cfRule>
    <cfRule type="expression" dxfId="2218" priority="876">
      <formula>LEFT(W29,2)="✅"</formula>
    </cfRule>
    <cfRule type="expression" dxfId="2217" priority="913">
      <formula>LEFT(W30,2)="🔴"</formula>
    </cfRule>
    <cfRule type="expression" dxfId="2216" priority="914">
      <formula>LEFT(W30,2)="🟠"</formula>
    </cfRule>
    <cfRule type="expression" dxfId="2215" priority="915">
      <formula>LEFT(W30,2)="✅"</formula>
    </cfRule>
    <cfRule type="expression" dxfId="2214" priority="952">
      <formula>LEFT(W31,2)="🔴"</formula>
    </cfRule>
    <cfRule type="expression" dxfId="2213" priority="953">
      <formula>LEFT(W31,2)="🟠"</formula>
    </cfRule>
    <cfRule type="expression" dxfId="2212" priority="954">
      <formula>LEFT(W31,2)="✅"</formula>
    </cfRule>
    <cfRule type="expression" dxfId="2211" priority="991">
      <formula>LEFT(W32,2)="🔴"</formula>
    </cfRule>
    <cfRule type="expression" dxfId="2210" priority="992">
      <formula>LEFT(W32,2)="🟠"</formula>
    </cfRule>
    <cfRule type="expression" dxfId="2209" priority="993">
      <formula>LEFT(W32,2)="✅"</formula>
    </cfRule>
    <cfRule type="expression" dxfId="2208" priority="1030">
      <formula>LEFT(W33,2)="🔴"</formula>
    </cfRule>
    <cfRule type="expression" dxfId="2207" priority="1031">
      <formula>LEFT(W33,2)="🟠"</formula>
    </cfRule>
    <cfRule type="expression" dxfId="2206" priority="1032">
      <formula>LEFT(W33,2)="✅"</formula>
    </cfRule>
    <cfRule type="expression" dxfId="2205" priority="1069">
      <formula>LEFT(W34,2)="🔴"</formula>
    </cfRule>
    <cfRule type="expression" dxfId="2204" priority="1070">
      <formula>LEFT(W34,2)="🟠"</formula>
    </cfRule>
    <cfRule type="expression" dxfId="2203" priority="1071">
      <formula>LEFT(W34,2)="✅"</formula>
    </cfRule>
    <cfRule type="expression" dxfId="2202" priority="1108">
      <formula>LEFT(W35,2)="🔴"</formula>
    </cfRule>
    <cfRule type="expression" dxfId="2201" priority="1109">
      <formula>LEFT(W35,2)="🟠"</formula>
    </cfRule>
    <cfRule type="expression" dxfId="2200" priority="1110">
      <formula>LEFT(W35,2)="✅"</formula>
    </cfRule>
    <cfRule type="expression" dxfId="2199" priority="1147">
      <formula>LEFT(W36,2)="🔴"</formula>
    </cfRule>
    <cfRule type="expression" dxfId="2198" priority="1148">
      <formula>LEFT(W36,2)="🟠"</formula>
    </cfRule>
    <cfRule type="expression" dxfId="2197" priority="1149">
      <formula>LEFT(W36,2)="✅"</formula>
    </cfRule>
  </conditionalFormatting>
  <conditionalFormatting sqref="Z7:Z36">
    <cfRule type="expression" dxfId="2196" priority="19">
      <formula>LEFT(Z7,2)="🔴"</formula>
    </cfRule>
    <cfRule type="expression" dxfId="2195" priority="20">
      <formula>LEFT(Z7,2)="🟠"</formula>
    </cfRule>
    <cfRule type="expression" dxfId="2194" priority="21">
      <formula>LEFT(Z7,2)="✅"</formula>
    </cfRule>
    <cfRule type="expression" dxfId="2193" priority="58">
      <formula>LEFT(Z8,2)="🔴"</formula>
    </cfRule>
    <cfRule type="expression" dxfId="2192" priority="59">
      <formula>LEFT(Z8,2)="🟠"</formula>
    </cfRule>
    <cfRule type="expression" dxfId="2191" priority="60">
      <formula>LEFT(Z8,2)="✅"</formula>
    </cfRule>
    <cfRule type="expression" dxfId="2190" priority="97">
      <formula>LEFT(Z9,2)="🔴"</formula>
    </cfRule>
    <cfRule type="expression" dxfId="2189" priority="98">
      <formula>LEFT(Z9,2)="🟠"</formula>
    </cfRule>
    <cfRule type="expression" dxfId="2188" priority="99">
      <formula>LEFT(Z9,2)="✅"</formula>
    </cfRule>
    <cfRule type="expression" dxfId="2187" priority="136">
      <formula>LEFT(Z10,2)="🔴"</formula>
    </cfRule>
    <cfRule type="expression" dxfId="2186" priority="137">
      <formula>LEFT(Z10,2)="🟠"</formula>
    </cfRule>
    <cfRule type="expression" dxfId="2185" priority="138">
      <formula>LEFT(Z10,2)="✅"</formula>
    </cfRule>
    <cfRule type="expression" dxfId="2184" priority="175">
      <formula>LEFT(Z11,2)="🔴"</formula>
    </cfRule>
    <cfRule type="expression" dxfId="2183" priority="176">
      <formula>LEFT(Z11,2)="🟠"</formula>
    </cfRule>
    <cfRule type="expression" dxfId="2182" priority="177">
      <formula>LEFT(Z11,2)="✅"</formula>
    </cfRule>
    <cfRule type="expression" dxfId="2181" priority="214">
      <formula>LEFT(Z12,2)="🔴"</formula>
    </cfRule>
    <cfRule type="expression" dxfId="2180" priority="215">
      <formula>LEFT(Z12,2)="🟠"</formula>
    </cfRule>
    <cfRule type="expression" dxfId="2179" priority="216">
      <formula>LEFT(Z12,2)="✅"</formula>
    </cfRule>
    <cfRule type="expression" dxfId="2178" priority="253">
      <formula>LEFT(Z13,2)="🔴"</formula>
    </cfRule>
    <cfRule type="expression" dxfId="2177" priority="254">
      <formula>LEFT(Z13,2)="🟠"</formula>
    </cfRule>
    <cfRule type="expression" dxfId="2176" priority="255">
      <formula>LEFT(Z13,2)="✅"</formula>
    </cfRule>
    <cfRule type="expression" dxfId="2175" priority="292">
      <formula>LEFT(Z14,2)="🔴"</formula>
    </cfRule>
    <cfRule type="expression" dxfId="2174" priority="293">
      <formula>LEFT(Z14,2)="🟠"</formula>
    </cfRule>
    <cfRule type="expression" dxfId="2173" priority="294">
      <formula>LEFT(Z14,2)="✅"</formula>
    </cfRule>
    <cfRule type="expression" dxfId="2172" priority="331">
      <formula>LEFT(Z15,2)="🔴"</formula>
    </cfRule>
    <cfRule type="expression" dxfId="2171" priority="332">
      <formula>LEFT(Z15,2)="🟠"</formula>
    </cfRule>
    <cfRule type="expression" dxfId="2170" priority="333">
      <formula>LEFT(Z15,2)="✅"</formula>
    </cfRule>
    <cfRule type="expression" dxfId="2169" priority="370">
      <formula>LEFT(Z16,2)="🔴"</formula>
    </cfRule>
    <cfRule type="expression" dxfId="2168" priority="371">
      <formula>LEFT(Z16,2)="🟠"</formula>
    </cfRule>
    <cfRule type="expression" dxfId="2167" priority="372">
      <formula>LEFT(Z16,2)="✅"</formula>
    </cfRule>
    <cfRule type="expression" dxfId="2166" priority="409">
      <formula>LEFT(Z17,2)="🔴"</formula>
    </cfRule>
    <cfRule type="expression" dxfId="2165" priority="410">
      <formula>LEFT(Z17,2)="🟠"</formula>
    </cfRule>
    <cfRule type="expression" dxfId="2164" priority="411">
      <formula>LEFT(Z17,2)="✅"</formula>
    </cfRule>
    <cfRule type="expression" dxfId="2163" priority="448">
      <formula>LEFT(Z18,2)="🔴"</formula>
    </cfRule>
    <cfRule type="expression" dxfId="2162" priority="449">
      <formula>LEFT(Z18,2)="🟠"</formula>
    </cfRule>
    <cfRule type="expression" dxfId="2161" priority="450">
      <formula>LEFT(Z18,2)="✅"</formula>
    </cfRule>
    <cfRule type="expression" dxfId="2160" priority="487">
      <formula>LEFT(Z19,2)="🔴"</formula>
    </cfRule>
    <cfRule type="expression" dxfId="2159" priority="488">
      <formula>LEFT(Z19,2)="🟠"</formula>
    </cfRule>
    <cfRule type="expression" dxfId="2158" priority="489">
      <formula>LEFT(Z19,2)="✅"</formula>
    </cfRule>
    <cfRule type="expression" dxfId="2157" priority="526">
      <formula>LEFT(Z20,2)="🔴"</formula>
    </cfRule>
    <cfRule type="expression" dxfId="2156" priority="527">
      <formula>LEFT(Z20,2)="🟠"</formula>
    </cfRule>
    <cfRule type="expression" dxfId="2155" priority="528">
      <formula>LEFT(Z20,2)="✅"</formula>
    </cfRule>
    <cfRule type="expression" dxfId="2154" priority="565">
      <formula>LEFT(Z21,2)="🔴"</formula>
    </cfRule>
    <cfRule type="expression" dxfId="2153" priority="566">
      <formula>LEFT(Z21,2)="🟠"</formula>
    </cfRule>
    <cfRule type="expression" dxfId="2152" priority="567">
      <formula>LEFT(Z21,2)="✅"</formula>
    </cfRule>
    <cfRule type="expression" dxfId="2151" priority="604">
      <formula>LEFT(Z22,2)="🔴"</formula>
    </cfRule>
    <cfRule type="expression" dxfId="2150" priority="605">
      <formula>LEFT(Z22,2)="🟠"</formula>
    </cfRule>
    <cfRule type="expression" dxfId="2149" priority="606">
      <formula>LEFT(Z22,2)="✅"</formula>
    </cfRule>
    <cfRule type="expression" dxfId="2148" priority="643">
      <formula>LEFT(Z23,2)="🔴"</formula>
    </cfRule>
    <cfRule type="expression" dxfId="2147" priority="644">
      <formula>LEFT(Z23,2)="🟠"</formula>
    </cfRule>
    <cfRule type="expression" dxfId="2146" priority="645">
      <formula>LEFT(Z23,2)="✅"</formula>
    </cfRule>
    <cfRule type="expression" dxfId="2145" priority="682">
      <formula>LEFT(Z24,2)="🔴"</formula>
    </cfRule>
    <cfRule type="expression" dxfId="2144" priority="683">
      <formula>LEFT(Z24,2)="🟠"</formula>
    </cfRule>
    <cfRule type="expression" dxfId="2143" priority="684">
      <formula>LEFT(Z24,2)="✅"</formula>
    </cfRule>
    <cfRule type="expression" dxfId="2142" priority="721">
      <formula>LEFT(Z25,2)="🔴"</formula>
    </cfRule>
    <cfRule type="expression" dxfId="2141" priority="722">
      <formula>LEFT(Z25,2)="🟠"</formula>
    </cfRule>
    <cfRule type="expression" dxfId="2140" priority="723">
      <formula>LEFT(Z25,2)="✅"</formula>
    </cfRule>
    <cfRule type="expression" dxfId="2139" priority="760">
      <formula>LEFT(Z26,2)="🔴"</formula>
    </cfRule>
    <cfRule type="expression" dxfId="2138" priority="761">
      <formula>LEFT(Z26,2)="🟠"</formula>
    </cfRule>
    <cfRule type="expression" dxfId="2137" priority="762">
      <formula>LEFT(Z26,2)="✅"</formula>
    </cfRule>
    <cfRule type="expression" dxfId="2136" priority="799">
      <formula>LEFT(Z27,2)="🔴"</formula>
    </cfRule>
    <cfRule type="expression" dxfId="2135" priority="800">
      <formula>LEFT(Z27,2)="🟠"</formula>
    </cfRule>
    <cfRule type="expression" dxfId="2134" priority="801">
      <formula>LEFT(Z27,2)="✅"</formula>
    </cfRule>
    <cfRule type="expression" dxfId="2133" priority="838">
      <formula>LEFT(Z28,2)="🔴"</formula>
    </cfRule>
    <cfRule type="expression" dxfId="2132" priority="839">
      <formula>LEFT(Z28,2)="🟠"</formula>
    </cfRule>
    <cfRule type="expression" dxfId="2131" priority="840">
      <formula>LEFT(Z28,2)="✅"</formula>
    </cfRule>
    <cfRule type="expression" dxfId="2130" priority="877">
      <formula>LEFT(Z29,2)="🔴"</formula>
    </cfRule>
    <cfRule type="expression" dxfId="2129" priority="878">
      <formula>LEFT(Z29,2)="🟠"</formula>
    </cfRule>
    <cfRule type="expression" dxfId="2128" priority="879">
      <formula>LEFT(Z29,2)="✅"</formula>
    </cfRule>
    <cfRule type="expression" dxfId="2127" priority="916">
      <formula>LEFT(Z30,2)="🔴"</formula>
    </cfRule>
    <cfRule type="expression" dxfId="2126" priority="917">
      <formula>LEFT(Z30,2)="🟠"</formula>
    </cfRule>
    <cfRule type="expression" dxfId="2125" priority="918">
      <formula>LEFT(Z30,2)="✅"</formula>
    </cfRule>
    <cfRule type="expression" dxfId="2124" priority="955">
      <formula>LEFT(Z31,2)="🔴"</formula>
    </cfRule>
    <cfRule type="expression" dxfId="2123" priority="956">
      <formula>LEFT(Z31,2)="🟠"</formula>
    </cfRule>
    <cfRule type="expression" dxfId="2122" priority="957">
      <formula>LEFT(Z31,2)="✅"</formula>
    </cfRule>
    <cfRule type="expression" dxfId="2121" priority="994">
      <formula>LEFT(Z32,2)="🔴"</formula>
    </cfRule>
    <cfRule type="expression" dxfId="2120" priority="995">
      <formula>LEFT(Z32,2)="🟠"</formula>
    </cfRule>
    <cfRule type="expression" dxfId="2119" priority="996">
      <formula>LEFT(Z32,2)="✅"</formula>
    </cfRule>
    <cfRule type="expression" dxfId="2118" priority="1033">
      <formula>LEFT(Z33,2)="🔴"</formula>
    </cfRule>
    <cfRule type="expression" dxfId="2117" priority="1034">
      <formula>LEFT(Z33,2)="🟠"</formula>
    </cfRule>
    <cfRule type="expression" dxfId="2116" priority="1035">
      <formula>LEFT(Z33,2)="✅"</formula>
    </cfRule>
    <cfRule type="expression" dxfId="2115" priority="1072">
      <formula>LEFT(Z34,2)="🔴"</formula>
    </cfRule>
    <cfRule type="expression" dxfId="2114" priority="1073">
      <formula>LEFT(Z34,2)="🟠"</formula>
    </cfRule>
    <cfRule type="expression" dxfId="2113" priority="1074">
      <formula>LEFT(Z34,2)="✅"</formula>
    </cfRule>
    <cfRule type="expression" dxfId="2112" priority="1111">
      <formula>LEFT(Z35,2)="🔴"</formula>
    </cfRule>
    <cfRule type="expression" dxfId="2111" priority="1112">
      <formula>LEFT(Z35,2)="🟠"</formula>
    </cfRule>
    <cfRule type="expression" dxfId="2110" priority="1113">
      <formula>LEFT(Z35,2)="✅"</formula>
    </cfRule>
    <cfRule type="expression" dxfId="2109" priority="1150">
      <formula>LEFT(Z36,2)="🔴"</formula>
    </cfRule>
    <cfRule type="expression" dxfId="2108" priority="1151">
      <formula>LEFT(Z36,2)="🟠"</formula>
    </cfRule>
    <cfRule type="expression" dxfId="2107" priority="1152">
      <formula>LEFT(Z36,2)="✅"</formula>
    </cfRule>
  </conditionalFormatting>
  <conditionalFormatting sqref="AC7:AC36">
    <cfRule type="expression" dxfId="2106" priority="22">
      <formula>LEFT(AC7,2)="🔴"</formula>
    </cfRule>
    <cfRule type="expression" dxfId="2105" priority="23">
      <formula>LEFT(AC7,2)="🟠"</formula>
    </cfRule>
    <cfRule type="expression" dxfId="2104" priority="24">
      <formula>LEFT(AC7,2)="✅"</formula>
    </cfRule>
    <cfRule type="expression" dxfId="2103" priority="61">
      <formula>LEFT(AC8,2)="🔴"</formula>
    </cfRule>
    <cfRule type="expression" dxfId="2102" priority="62">
      <formula>LEFT(AC8,2)="🟠"</formula>
    </cfRule>
    <cfRule type="expression" dxfId="2101" priority="63">
      <formula>LEFT(AC8,2)="✅"</formula>
    </cfRule>
    <cfRule type="expression" dxfId="2100" priority="100">
      <formula>LEFT(AC9,2)="🔴"</formula>
    </cfRule>
    <cfRule type="expression" dxfId="2099" priority="101">
      <formula>LEFT(AC9,2)="🟠"</formula>
    </cfRule>
    <cfRule type="expression" dxfId="2098" priority="102">
      <formula>LEFT(AC9,2)="✅"</formula>
    </cfRule>
    <cfRule type="expression" dxfId="2097" priority="139">
      <formula>LEFT(AC10,2)="🔴"</formula>
    </cfRule>
    <cfRule type="expression" dxfId="2096" priority="140">
      <formula>LEFT(AC10,2)="🟠"</formula>
    </cfRule>
    <cfRule type="expression" dxfId="2095" priority="141">
      <formula>LEFT(AC10,2)="✅"</formula>
    </cfRule>
    <cfRule type="expression" dxfId="2094" priority="178">
      <formula>LEFT(AC11,2)="🔴"</formula>
    </cfRule>
    <cfRule type="expression" dxfId="2093" priority="179">
      <formula>LEFT(AC11,2)="🟠"</formula>
    </cfRule>
    <cfRule type="expression" dxfId="2092" priority="180">
      <formula>LEFT(AC11,2)="✅"</formula>
    </cfRule>
    <cfRule type="expression" dxfId="2091" priority="217">
      <formula>LEFT(AC12,2)="🔴"</formula>
    </cfRule>
    <cfRule type="expression" dxfId="2090" priority="218">
      <formula>LEFT(AC12,2)="🟠"</formula>
    </cfRule>
    <cfRule type="expression" dxfId="2089" priority="219">
      <formula>LEFT(AC12,2)="✅"</formula>
    </cfRule>
    <cfRule type="expression" dxfId="2088" priority="256">
      <formula>LEFT(AC13,2)="🔴"</formula>
    </cfRule>
    <cfRule type="expression" dxfId="2087" priority="257">
      <formula>LEFT(AC13,2)="🟠"</formula>
    </cfRule>
    <cfRule type="expression" dxfId="2086" priority="258">
      <formula>LEFT(AC13,2)="✅"</formula>
    </cfRule>
    <cfRule type="expression" dxfId="2085" priority="295">
      <formula>LEFT(AC14,2)="🔴"</formula>
    </cfRule>
    <cfRule type="expression" dxfId="2084" priority="296">
      <formula>LEFT(AC14,2)="🟠"</formula>
    </cfRule>
    <cfRule type="expression" dxfId="2083" priority="297">
      <formula>LEFT(AC14,2)="✅"</formula>
    </cfRule>
    <cfRule type="expression" dxfId="2082" priority="334">
      <formula>LEFT(AC15,2)="🔴"</formula>
    </cfRule>
    <cfRule type="expression" dxfId="2081" priority="335">
      <formula>LEFT(AC15,2)="🟠"</formula>
    </cfRule>
    <cfRule type="expression" dxfId="2080" priority="336">
      <formula>LEFT(AC15,2)="✅"</formula>
    </cfRule>
    <cfRule type="expression" dxfId="2079" priority="373">
      <formula>LEFT(AC16,2)="🔴"</formula>
    </cfRule>
    <cfRule type="expression" dxfId="2078" priority="374">
      <formula>LEFT(AC16,2)="🟠"</formula>
    </cfRule>
    <cfRule type="expression" dxfId="2077" priority="375">
      <formula>LEFT(AC16,2)="✅"</formula>
    </cfRule>
    <cfRule type="expression" dxfId="2076" priority="412">
      <formula>LEFT(AC17,2)="🔴"</formula>
    </cfRule>
    <cfRule type="expression" dxfId="2075" priority="413">
      <formula>LEFT(AC17,2)="🟠"</formula>
    </cfRule>
    <cfRule type="expression" dxfId="2074" priority="414">
      <formula>LEFT(AC17,2)="✅"</formula>
    </cfRule>
    <cfRule type="expression" dxfId="2073" priority="451">
      <formula>LEFT(AC18,2)="🔴"</formula>
    </cfRule>
    <cfRule type="expression" dxfId="2072" priority="452">
      <formula>LEFT(AC18,2)="🟠"</formula>
    </cfRule>
    <cfRule type="expression" dxfId="2071" priority="453">
      <formula>LEFT(AC18,2)="✅"</formula>
    </cfRule>
    <cfRule type="expression" dxfId="2070" priority="490">
      <formula>LEFT(AC19,2)="🔴"</formula>
    </cfRule>
    <cfRule type="expression" dxfId="2069" priority="491">
      <formula>LEFT(AC19,2)="🟠"</formula>
    </cfRule>
    <cfRule type="expression" dxfId="2068" priority="492">
      <formula>LEFT(AC19,2)="✅"</formula>
    </cfRule>
    <cfRule type="expression" dxfId="2067" priority="529">
      <formula>LEFT(AC20,2)="🔴"</formula>
    </cfRule>
    <cfRule type="expression" dxfId="2066" priority="530">
      <formula>LEFT(AC20,2)="🟠"</formula>
    </cfRule>
    <cfRule type="expression" dxfId="2065" priority="531">
      <formula>LEFT(AC20,2)="✅"</formula>
    </cfRule>
    <cfRule type="expression" dxfId="2064" priority="568">
      <formula>LEFT(AC21,2)="🔴"</formula>
    </cfRule>
    <cfRule type="expression" dxfId="2063" priority="569">
      <formula>LEFT(AC21,2)="🟠"</formula>
    </cfRule>
    <cfRule type="expression" dxfId="2062" priority="570">
      <formula>LEFT(AC21,2)="✅"</formula>
    </cfRule>
    <cfRule type="expression" dxfId="2061" priority="607">
      <formula>LEFT(AC22,2)="🔴"</formula>
    </cfRule>
    <cfRule type="expression" dxfId="2060" priority="608">
      <formula>LEFT(AC22,2)="🟠"</formula>
    </cfRule>
    <cfRule type="expression" dxfId="2059" priority="609">
      <formula>LEFT(AC22,2)="✅"</formula>
    </cfRule>
    <cfRule type="expression" dxfId="2058" priority="646">
      <formula>LEFT(AC23,2)="🔴"</formula>
    </cfRule>
    <cfRule type="expression" dxfId="2057" priority="647">
      <formula>LEFT(AC23,2)="🟠"</formula>
    </cfRule>
    <cfRule type="expression" dxfId="2056" priority="648">
      <formula>LEFT(AC23,2)="✅"</formula>
    </cfRule>
    <cfRule type="expression" dxfId="2055" priority="685">
      <formula>LEFT(AC24,2)="🔴"</formula>
    </cfRule>
    <cfRule type="expression" dxfId="2054" priority="686">
      <formula>LEFT(AC24,2)="🟠"</formula>
    </cfRule>
    <cfRule type="expression" dxfId="2053" priority="687">
      <formula>LEFT(AC24,2)="✅"</formula>
    </cfRule>
    <cfRule type="expression" dxfId="2052" priority="724">
      <formula>LEFT(AC25,2)="🔴"</formula>
    </cfRule>
    <cfRule type="expression" dxfId="2051" priority="725">
      <formula>LEFT(AC25,2)="🟠"</formula>
    </cfRule>
    <cfRule type="expression" dxfId="2050" priority="726">
      <formula>LEFT(AC25,2)="✅"</formula>
    </cfRule>
    <cfRule type="expression" dxfId="2049" priority="763">
      <formula>LEFT(AC26,2)="🔴"</formula>
    </cfRule>
    <cfRule type="expression" dxfId="2048" priority="764">
      <formula>LEFT(AC26,2)="🟠"</formula>
    </cfRule>
    <cfRule type="expression" dxfId="2047" priority="765">
      <formula>LEFT(AC26,2)="✅"</formula>
    </cfRule>
    <cfRule type="expression" dxfId="2046" priority="802">
      <formula>LEFT(AC27,2)="🔴"</formula>
    </cfRule>
    <cfRule type="expression" dxfId="2045" priority="803">
      <formula>LEFT(AC27,2)="🟠"</formula>
    </cfRule>
    <cfRule type="expression" dxfId="2044" priority="804">
      <formula>LEFT(AC27,2)="✅"</formula>
    </cfRule>
    <cfRule type="expression" dxfId="2043" priority="841">
      <formula>LEFT(AC28,2)="🔴"</formula>
    </cfRule>
    <cfRule type="expression" dxfId="2042" priority="842">
      <formula>LEFT(AC28,2)="🟠"</formula>
    </cfRule>
    <cfRule type="expression" dxfId="2041" priority="843">
      <formula>LEFT(AC28,2)="✅"</formula>
    </cfRule>
    <cfRule type="expression" dxfId="2040" priority="880">
      <formula>LEFT(AC29,2)="🔴"</formula>
    </cfRule>
    <cfRule type="expression" dxfId="2039" priority="881">
      <formula>LEFT(AC29,2)="🟠"</formula>
    </cfRule>
    <cfRule type="expression" dxfId="2038" priority="882">
      <formula>LEFT(AC29,2)="✅"</formula>
    </cfRule>
    <cfRule type="expression" dxfId="2037" priority="919">
      <formula>LEFT(AC30,2)="🔴"</formula>
    </cfRule>
    <cfRule type="expression" dxfId="2036" priority="920">
      <formula>LEFT(AC30,2)="🟠"</formula>
    </cfRule>
    <cfRule type="expression" dxfId="2035" priority="921">
      <formula>LEFT(AC30,2)="✅"</formula>
    </cfRule>
    <cfRule type="expression" dxfId="2034" priority="958">
      <formula>LEFT(AC31,2)="🔴"</formula>
    </cfRule>
    <cfRule type="expression" dxfId="2033" priority="959">
      <formula>LEFT(AC31,2)="🟠"</formula>
    </cfRule>
    <cfRule type="expression" dxfId="2032" priority="960">
      <formula>LEFT(AC31,2)="✅"</formula>
    </cfRule>
    <cfRule type="expression" dxfId="2031" priority="997">
      <formula>LEFT(AC32,2)="🔴"</formula>
    </cfRule>
    <cfRule type="expression" dxfId="2030" priority="998">
      <formula>LEFT(AC32,2)="🟠"</formula>
    </cfRule>
    <cfRule type="expression" dxfId="2029" priority="999">
      <formula>LEFT(AC32,2)="✅"</formula>
    </cfRule>
    <cfRule type="expression" dxfId="2028" priority="1036">
      <formula>LEFT(AC33,2)="🔴"</formula>
    </cfRule>
    <cfRule type="expression" dxfId="2027" priority="1037">
      <formula>LEFT(AC33,2)="🟠"</formula>
    </cfRule>
    <cfRule type="expression" dxfId="2026" priority="1038">
      <formula>LEFT(AC33,2)="✅"</formula>
    </cfRule>
    <cfRule type="expression" dxfId="2025" priority="1075">
      <formula>LEFT(AC34,2)="🔴"</formula>
    </cfRule>
    <cfRule type="expression" dxfId="2024" priority="1076">
      <formula>LEFT(AC34,2)="🟠"</formula>
    </cfRule>
    <cfRule type="expression" dxfId="2023" priority="1077">
      <formula>LEFT(AC34,2)="✅"</formula>
    </cfRule>
    <cfRule type="expression" dxfId="2022" priority="1114">
      <formula>LEFT(AC35,2)="🔴"</formula>
    </cfRule>
    <cfRule type="expression" dxfId="2021" priority="1115">
      <formula>LEFT(AC35,2)="🟠"</formula>
    </cfRule>
    <cfRule type="expression" dxfId="2020" priority="1116">
      <formula>LEFT(AC35,2)="✅"</formula>
    </cfRule>
    <cfRule type="expression" dxfId="2019" priority="1153">
      <formula>LEFT(AC36,2)="🔴"</formula>
    </cfRule>
    <cfRule type="expression" dxfId="2018" priority="1154">
      <formula>LEFT(AC36,2)="🟠"</formula>
    </cfRule>
    <cfRule type="expression" dxfId="2017" priority="1155">
      <formula>LEFT(AC36,2)="✅"</formula>
    </cfRule>
  </conditionalFormatting>
  <conditionalFormatting sqref="AF7:AF36">
    <cfRule type="expression" dxfId="2016" priority="25">
      <formula>LEFT(AF7,2)="🔴"</formula>
    </cfRule>
    <cfRule type="expression" dxfId="2015" priority="26">
      <formula>LEFT(AF7,2)="🟠"</formula>
    </cfRule>
    <cfRule type="expression" dxfId="2014" priority="27">
      <formula>LEFT(AF7,2)="✅"</formula>
    </cfRule>
    <cfRule type="expression" dxfId="2013" priority="64">
      <formula>LEFT(AF8,2)="🔴"</formula>
    </cfRule>
    <cfRule type="expression" dxfId="2012" priority="65">
      <formula>LEFT(AF8,2)="🟠"</formula>
    </cfRule>
    <cfRule type="expression" dxfId="2011" priority="66">
      <formula>LEFT(AF8,2)="✅"</formula>
    </cfRule>
    <cfRule type="expression" dxfId="2010" priority="103">
      <formula>LEFT(AF9,2)="🔴"</formula>
    </cfRule>
    <cfRule type="expression" dxfId="2009" priority="104">
      <formula>LEFT(AF9,2)="🟠"</formula>
    </cfRule>
    <cfRule type="expression" dxfId="2008" priority="105">
      <formula>LEFT(AF9,2)="✅"</formula>
    </cfRule>
    <cfRule type="expression" dxfId="2007" priority="142">
      <formula>LEFT(AF10,2)="🔴"</formula>
    </cfRule>
    <cfRule type="expression" dxfId="2006" priority="143">
      <formula>LEFT(AF10,2)="🟠"</formula>
    </cfRule>
    <cfRule type="expression" dxfId="2005" priority="144">
      <formula>LEFT(AF10,2)="✅"</formula>
    </cfRule>
    <cfRule type="expression" dxfId="2004" priority="181">
      <formula>LEFT(AF11,2)="🔴"</formula>
    </cfRule>
    <cfRule type="expression" dxfId="2003" priority="182">
      <formula>LEFT(AF11,2)="🟠"</formula>
    </cfRule>
    <cfRule type="expression" dxfId="2002" priority="183">
      <formula>LEFT(AF11,2)="✅"</formula>
    </cfRule>
    <cfRule type="expression" dxfId="2001" priority="220">
      <formula>LEFT(AF12,2)="🔴"</formula>
    </cfRule>
    <cfRule type="expression" dxfId="2000" priority="221">
      <formula>LEFT(AF12,2)="🟠"</formula>
    </cfRule>
    <cfRule type="expression" dxfId="1999" priority="222">
      <formula>LEFT(AF12,2)="✅"</formula>
    </cfRule>
    <cfRule type="expression" dxfId="1998" priority="259">
      <formula>LEFT(AF13,2)="🔴"</formula>
    </cfRule>
    <cfRule type="expression" dxfId="1997" priority="260">
      <formula>LEFT(AF13,2)="🟠"</formula>
    </cfRule>
    <cfRule type="expression" dxfId="1996" priority="261">
      <formula>LEFT(AF13,2)="✅"</formula>
    </cfRule>
    <cfRule type="expression" dxfId="1995" priority="298">
      <formula>LEFT(AF14,2)="🔴"</formula>
    </cfRule>
    <cfRule type="expression" dxfId="1994" priority="299">
      <formula>LEFT(AF14,2)="🟠"</formula>
    </cfRule>
    <cfRule type="expression" dxfId="1993" priority="300">
      <formula>LEFT(AF14,2)="✅"</formula>
    </cfRule>
    <cfRule type="expression" dxfId="1992" priority="337">
      <formula>LEFT(AF15,2)="🔴"</formula>
    </cfRule>
    <cfRule type="expression" dxfId="1991" priority="338">
      <formula>LEFT(AF15,2)="🟠"</formula>
    </cfRule>
    <cfRule type="expression" dxfId="1990" priority="339">
      <formula>LEFT(AF15,2)="✅"</formula>
    </cfRule>
    <cfRule type="expression" dxfId="1989" priority="376">
      <formula>LEFT(AF16,2)="🔴"</formula>
    </cfRule>
    <cfRule type="expression" dxfId="1988" priority="377">
      <formula>LEFT(AF16,2)="🟠"</formula>
    </cfRule>
    <cfRule type="expression" dxfId="1987" priority="378">
      <formula>LEFT(AF16,2)="✅"</formula>
    </cfRule>
    <cfRule type="expression" dxfId="1986" priority="415">
      <formula>LEFT(AF17,2)="🔴"</formula>
    </cfRule>
    <cfRule type="expression" dxfId="1985" priority="416">
      <formula>LEFT(AF17,2)="🟠"</formula>
    </cfRule>
    <cfRule type="expression" dxfId="1984" priority="417">
      <formula>LEFT(AF17,2)="✅"</formula>
    </cfRule>
    <cfRule type="expression" dxfId="1983" priority="454">
      <formula>LEFT(AF18,2)="🔴"</formula>
    </cfRule>
    <cfRule type="expression" dxfId="1982" priority="455">
      <formula>LEFT(AF18,2)="🟠"</formula>
    </cfRule>
    <cfRule type="expression" dxfId="1981" priority="456">
      <formula>LEFT(AF18,2)="✅"</formula>
    </cfRule>
    <cfRule type="expression" dxfId="1980" priority="493">
      <formula>LEFT(AF19,2)="🔴"</formula>
    </cfRule>
    <cfRule type="expression" dxfId="1979" priority="494">
      <formula>LEFT(AF19,2)="🟠"</formula>
    </cfRule>
    <cfRule type="expression" dxfId="1978" priority="495">
      <formula>LEFT(AF19,2)="✅"</formula>
    </cfRule>
    <cfRule type="expression" dxfId="1977" priority="532">
      <formula>LEFT(AF20,2)="🔴"</formula>
    </cfRule>
    <cfRule type="expression" dxfId="1976" priority="533">
      <formula>LEFT(AF20,2)="🟠"</formula>
    </cfRule>
    <cfRule type="expression" dxfId="1975" priority="534">
      <formula>LEFT(AF20,2)="✅"</formula>
    </cfRule>
    <cfRule type="expression" dxfId="1974" priority="571">
      <formula>LEFT(AF21,2)="🔴"</formula>
    </cfRule>
    <cfRule type="expression" dxfId="1973" priority="572">
      <formula>LEFT(AF21,2)="🟠"</formula>
    </cfRule>
    <cfRule type="expression" dxfId="1972" priority="573">
      <formula>LEFT(AF21,2)="✅"</formula>
    </cfRule>
    <cfRule type="expression" dxfId="1971" priority="610">
      <formula>LEFT(AF22,2)="🔴"</formula>
    </cfRule>
    <cfRule type="expression" dxfId="1970" priority="611">
      <formula>LEFT(AF22,2)="🟠"</formula>
    </cfRule>
    <cfRule type="expression" dxfId="1969" priority="612">
      <formula>LEFT(AF22,2)="✅"</formula>
    </cfRule>
    <cfRule type="expression" dxfId="1968" priority="649">
      <formula>LEFT(AF23,2)="🔴"</formula>
    </cfRule>
    <cfRule type="expression" dxfId="1967" priority="650">
      <formula>LEFT(AF23,2)="🟠"</formula>
    </cfRule>
    <cfRule type="expression" dxfId="1966" priority="651">
      <formula>LEFT(AF23,2)="✅"</formula>
    </cfRule>
    <cfRule type="expression" dxfId="1965" priority="688">
      <formula>LEFT(AF24,2)="🔴"</formula>
    </cfRule>
    <cfRule type="expression" dxfId="1964" priority="689">
      <formula>LEFT(AF24,2)="🟠"</formula>
    </cfRule>
    <cfRule type="expression" dxfId="1963" priority="690">
      <formula>LEFT(AF24,2)="✅"</formula>
    </cfRule>
    <cfRule type="expression" dxfId="1962" priority="727">
      <formula>LEFT(AF25,2)="🔴"</formula>
    </cfRule>
    <cfRule type="expression" dxfId="1961" priority="728">
      <formula>LEFT(AF25,2)="🟠"</formula>
    </cfRule>
    <cfRule type="expression" dxfId="1960" priority="729">
      <formula>LEFT(AF25,2)="✅"</formula>
    </cfRule>
    <cfRule type="expression" dxfId="1959" priority="766">
      <formula>LEFT(AF26,2)="🔴"</formula>
    </cfRule>
    <cfRule type="expression" dxfId="1958" priority="767">
      <formula>LEFT(AF26,2)="🟠"</formula>
    </cfRule>
    <cfRule type="expression" dxfId="1957" priority="768">
      <formula>LEFT(AF26,2)="✅"</formula>
    </cfRule>
    <cfRule type="expression" dxfId="1956" priority="805">
      <formula>LEFT(AF27,2)="🔴"</formula>
    </cfRule>
    <cfRule type="expression" dxfId="1955" priority="806">
      <formula>LEFT(AF27,2)="🟠"</formula>
    </cfRule>
    <cfRule type="expression" dxfId="1954" priority="807">
      <formula>LEFT(AF27,2)="✅"</formula>
    </cfRule>
    <cfRule type="expression" dxfId="1953" priority="844">
      <formula>LEFT(AF28,2)="🔴"</formula>
    </cfRule>
    <cfRule type="expression" dxfId="1952" priority="845">
      <formula>LEFT(AF28,2)="🟠"</formula>
    </cfRule>
    <cfRule type="expression" dxfId="1951" priority="846">
      <formula>LEFT(AF28,2)="✅"</formula>
    </cfRule>
    <cfRule type="expression" dxfId="1950" priority="883">
      <formula>LEFT(AF29,2)="🔴"</formula>
    </cfRule>
    <cfRule type="expression" dxfId="1949" priority="884">
      <formula>LEFT(AF29,2)="🟠"</formula>
    </cfRule>
    <cfRule type="expression" dxfId="1948" priority="885">
      <formula>LEFT(AF29,2)="✅"</formula>
    </cfRule>
    <cfRule type="expression" dxfId="1947" priority="922">
      <formula>LEFT(AF30,2)="🔴"</formula>
    </cfRule>
    <cfRule type="expression" dxfId="1946" priority="923">
      <formula>LEFT(AF30,2)="🟠"</formula>
    </cfRule>
    <cfRule type="expression" dxfId="1945" priority="924">
      <formula>LEFT(AF30,2)="✅"</formula>
    </cfRule>
    <cfRule type="expression" dxfId="1944" priority="961">
      <formula>LEFT(AF31,2)="🔴"</formula>
    </cfRule>
    <cfRule type="expression" dxfId="1943" priority="962">
      <formula>LEFT(AF31,2)="🟠"</formula>
    </cfRule>
    <cfRule type="expression" dxfId="1942" priority="963">
      <formula>LEFT(AF31,2)="✅"</formula>
    </cfRule>
    <cfRule type="expression" dxfId="1941" priority="1000">
      <formula>LEFT(AF32,2)="🔴"</formula>
    </cfRule>
    <cfRule type="expression" dxfId="1940" priority="1001">
      <formula>LEFT(AF32,2)="🟠"</formula>
    </cfRule>
    <cfRule type="expression" dxfId="1939" priority="1002">
      <formula>LEFT(AF32,2)="✅"</formula>
    </cfRule>
    <cfRule type="expression" dxfId="1938" priority="1039">
      <formula>LEFT(AF33,2)="🔴"</formula>
    </cfRule>
    <cfRule type="expression" dxfId="1937" priority="1040">
      <formula>LEFT(AF33,2)="🟠"</formula>
    </cfRule>
    <cfRule type="expression" dxfId="1936" priority="1041">
      <formula>LEFT(AF33,2)="✅"</formula>
    </cfRule>
    <cfRule type="expression" dxfId="1935" priority="1078">
      <formula>LEFT(AF34,2)="🔴"</formula>
    </cfRule>
    <cfRule type="expression" dxfId="1934" priority="1079">
      <formula>LEFT(AF34,2)="🟠"</formula>
    </cfRule>
    <cfRule type="expression" dxfId="1933" priority="1080">
      <formula>LEFT(AF34,2)="✅"</formula>
    </cfRule>
    <cfRule type="expression" dxfId="1932" priority="1117">
      <formula>LEFT(AF35,2)="🔴"</formula>
    </cfRule>
    <cfRule type="expression" dxfId="1931" priority="1118">
      <formula>LEFT(AF35,2)="🟠"</formula>
    </cfRule>
    <cfRule type="expression" dxfId="1930" priority="1119">
      <formula>LEFT(AF35,2)="✅"</formula>
    </cfRule>
    <cfRule type="expression" dxfId="1929" priority="1156">
      <formula>LEFT(AF36,2)="🔴"</formula>
    </cfRule>
    <cfRule type="expression" dxfId="1928" priority="1157">
      <formula>LEFT(AF36,2)="🟠"</formula>
    </cfRule>
    <cfRule type="expression" dxfId="1927" priority="1158">
      <formula>LEFT(AF36,2)="✅"</formula>
    </cfRule>
  </conditionalFormatting>
  <conditionalFormatting sqref="AI7:AI36">
    <cfRule type="expression" dxfId="1926" priority="28">
      <formula>LEFT(AI7,2)="🔴"</formula>
    </cfRule>
    <cfRule type="expression" dxfId="1925" priority="29">
      <formula>LEFT(AI7,2)="🟠"</formula>
    </cfRule>
    <cfRule type="expression" dxfId="1924" priority="30">
      <formula>LEFT(AI7,2)="✅"</formula>
    </cfRule>
    <cfRule type="expression" dxfId="1923" priority="67">
      <formula>LEFT(AI8,2)="🔴"</formula>
    </cfRule>
    <cfRule type="expression" dxfId="1922" priority="68">
      <formula>LEFT(AI8,2)="🟠"</formula>
    </cfRule>
    <cfRule type="expression" dxfId="1921" priority="69">
      <formula>LEFT(AI8,2)="✅"</formula>
    </cfRule>
    <cfRule type="expression" dxfId="1920" priority="106">
      <formula>LEFT(AI9,2)="🔴"</formula>
    </cfRule>
    <cfRule type="expression" dxfId="1919" priority="107">
      <formula>LEFT(AI9,2)="🟠"</formula>
    </cfRule>
    <cfRule type="expression" dxfId="1918" priority="108">
      <formula>LEFT(AI9,2)="✅"</formula>
    </cfRule>
    <cfRule type="expression" dxfId="1917" priority="145">
      <formula>LEFT(AI10,2)="🔴"</formula>
    </cfRule>
    <cfRule type="expression" dxfId="1916" priority="146">
      <formula>LEFT(AI10,2)="🟠"</formula>
    </cfRule>
    <cfRule type="expression" dxfId="1915" priority="147">
      <formula>LEFT(AI10,2)="✅"</formula>
    </cfRule>
    <cfRule type="expression" dxfId="1914" priority="184">
      <formula>LEFT(AI11,2)="🔴"</formula>
    </cfRule>
    <cfRule type="expression" dxfId="1913" priority="185">
      <formula>LEFT(AI11,2)="🟠"</formula>
    </cfRule>
    <cfRule type="expression" dxfId="1912" priority="186">
      <formula>LEFT(AI11,2)="✅"</formula>
    </cfRule>
    <cfRule type="expression" dxfId="1911" priority="223">
      <formula>LEFT(AI12,2)="🔴"</formula>
    </cfRule>
    <cfRule type="expression" dxfId="1910" priority="224">
      <formula>LEFT(AI12,2)="🟠"</formula>
    </cfRule>
    <cfRule type="expression" dxfId="1909" priority="225">
      <formula>LEFT(AI12,2)="✅"</formula>
    </cfRule>
    <cfRule type="expression" dxfId="1908" priority="262">
      <formula>LEFT(AI13,2)="🔴"</formula>
    </cfRule>
    <cfRule type="expression" dxfId="1907" priority="263">
      <formula>LEFT(AI13,2)="🟠"</formula>
    </cfRule>
    <cfRule type="expression" dxfId="1906" priority="264">
      <formula>LEFT(AI13,2)="✅"</formula>
    </cfRule>
    <cfRule type="expression" dxfId="1905" priority="301">
      <formula>LEFT(AI14,2)="🔴"</formula>
    </cfRule>
    <cfRule type="expression" dxfId="1904" priority="302">
      <formula>LEFT(AI14,2)="🟠"</formula>
    </cfRule>
    <cfRule type="expression" dxfId="1903" priority="303">
      <formula>LEFT(AI14,2)="✅"</formula>
    </cfRule>
    <cfRule type="expression" dxfId="1902" priority="340">
      <formula>LEFT(AI15,2)="🔴"</formula>
    </cfRule>
    <cfRule type="expression" dxfId="1901" priority="341">
      <formula>LEFT(AI15,2)="🟠"</formula>
    </cfRule>
    <cfRule type="expression" dxfId="1900" priority="342">
      <formula>LEFT(AI15,2)="✅"</formula>
    </cfRule>
    <cfRule type="expression" dxfId="1899" priority="379">
      <formula>LEFT(AI16,2)="🔴"</formula>
    </cfRule>
    <cfRule type="expression" dxfId="1898" priority="380">
      <formula>LEFT(AI16,2)="🟠"</formula>
    </cfRule>
    <cfRule type="expression" dxfId="1897" priority="381">
      <formula>LEFT(AI16,2)="✅"</formula>
    </cfRule>
    <cfRule type="expression" dxfId="1896" priority="418">
      <formula>LEFT(AI17,2)="🔴"</formula>
    </cfRule>
    <cfRule type="expression" dxfId="1895" priority="419">
      <formula>LEFT(AI17,2)="🟠"</formula>
    </cfRule>
    <cfRule type="expression" dxfId="1894" priority="420">
      <formula>LEFT(AI17,2)="✅"</formula>
    </cfRule>
    <cfRule type="expression" dxfId="1893" priority="457">
      <formula>LEFT(AI18,2)="🔴"</formula>
    </cfRule>
    <cfRule type="expression" dxfId="1892" priority="458">
      <formula>LEFT(AI18,2)="🟠"</formula>
    </cfRule>
    <cfRule type="expression" dxfId="1891" priority="459">
      <formula>LEFT(AI18,2)="✅"</formula>
    </cfRule>
    <cfRule type="expression" dxfId="1890" priority="496">
      <formula>LEFT(AI19,2)="🔴"</formula>
    </cfRule>
    <cfRule type="expression" dxfId="1889" priority="497">
      <formula>LEFT(AI19,2)="🟠"</formula>
    </cfRule>
    <cfRule type="expression" dxfId="1888" priority="498">
      <formula>LEFT(AI19,2)="✅"</formula>
    </cfRule>
    <cfRule type="expression" dxfId="1887" priority="535">
      <formula>LEFT(AI20,2)="🔴"</formula>
    </cfRule>
    <cfRule type="expression" dxfId="1886" priority="536">
      <formula>LEFT(AI20,2)="🟠"</formula>
    </cfRule>
    <cfRule type="expression" dxfId="1885" priority="537">
      <formula>LEFT(AI20,2)="✅"</formula>
    </cfRule>
    <cfRule type="expression" dxfId="1884" priority="574">
      <formula>LEFT(AI21,2)="🔴"</formula>
    </cfRule>
    <cfRule type="expression" dxfId="1883" priority="575">
      <formula>LEFT(AI21,2)="🟠"</formula>
    </cfRule>
    <cfRule type="expression" dxfId="1882" priority="576">
      <formula>LEFT(AI21,2)="✅"</formula>
    </cfRule>
    <cfRule type="expression" dxfId="1881" priority="613">
      <formula>LEFT(AI22,2)="🔴"</formula>
    </cfRule>
    <cfRule type="expression" dxfId="1880" priority="614">
      <formula>LEFT(AI22,2)="🟠"</formula>
    </cfRule>
    <cfRule type="expression" dxfId="1879" priority="615">
      <formula>LEFT(AI22,2)="✅"</formula>
    </cfRule>
    <cfRule type="expression" dxfId="1878" priority="652">
      <formula>LEFT(AI23,2)="🔴"</formula>
    </cfRule>
    <cfRule type="expression" dxfId="1877" priority="653">
      <formula>LEFT(AI23,2)="🟠"</formula>
    </cfRule>
    <cfRule type="expression" dxfId="1876" priority="654">
      <formula>LEFT(AI23,2)="✅"</formula>
    </cfRule>
    <cfRule type="expression" dxfId="1875" priority="691">
      <formula>LEFT(AI24,2)="🔴"</formula>
    </cfRule>
    <cfRule type="expression" dxfId="1874" priority="692">
      <formula>LEFT(AI24,2)="🟠"</formula>
    </cfRule>
    <cfRule type="expression" dxfId="1873" priority="693">
      <formula>LEFT(AI24,2)="✅"</formula>
    </cfRule>
    <cfRule type="expression" dxfId="1872" priority="730">
      <formula>LEFT(AI25,2)="🔴"</formula>
    </cfRule>
    <cfRule type="expression" dxfId="1871" priority="731">
      <formula>LEFT(AI25,2)="🟠"</formula>
    </cfRule>
    <cfRule type="expression" dxfId="1870" priority="732">
      <formula>LEFT(AI25,2)="✅"</formula>
    </cfRule>
    <cfRule type="expression" dxfId="1869" priority="769">
      <formula>LEFT(AI26,2)="🔴"</formula>
    </cfRule>
    <cfRule type="expression" dxfId="1868" priority="770">
      <formula>LEFT(AI26,2)="🟠"</formula>
    </cfRule>
    <cfRule type="expression" dxfId="1867" priority="771">
      <formula>LEFT(AI26,2)="✅"</formula>
    </cfRule>
    <cfRule type="expression" dxfId="1866" priority="808">
      <formula>LEFT(AI27,2)="🔴"</formula>
    </cfRule>
    <cfRule type="expression" dxfId="1865" priority="809">
      <formula>LEFT(AI27,2)="🟠"</formula>
    </cfRule>
    <cfRule type="expression" dxfId="1864" priority="810">
      <formula>LEFT(AI27,2)="✅"</formula>
    </cfRule>
    <cfRule type="expression" dxfId="1863" priority="847">
      <formula>LEFT(AI28,2)="🔴"</formula>
    </cfRule>
    <cfRule type="expression" dxfId="1862" priority="848">
      <formula>LEFT(AI28,2)="🟠"</formula>
    </cfRule>
    <cfRule type="expression" dxfId="1861" priority="849">
      <formula>LEFT(AI28,2)="✅"</formula>
    </cfRule>
    <cfRule type="expression" dxfId="1860" priority="886">
      <formula>LEFT(AI29,2)="🔴"</formula>
    </cfRule>
    <cfRule type="expression" dxfId="1859" priority="887">
      <formula>LEFT(AI29,2)="🟠"</formula>
    </cfRule>
    <cfRule type="expression" dxfId="1858" priority="888">
      <formula>LEFT(AI29,2)="✅"</formula>
    </cfRule>
    <cfRule type="expression" dxfId="1857" priority="925">
      <formula>LEFT(AI30,2)="🔴"</formula>
    </cfRule>
    <cfRule type="expression" dxfId="1856" priority="926">
      <formula>LEFT(AI30,2)="🟠"</formula>
    </cfRule>
    <cfRule type="expression" dxfId="1855" priority="927">
      <formula>LEFT(AI30,2)="✅"</formula>
    </cfRule>
    <cfRule type="expression" dxfId="1854" priority="964">
      <formula>LEFT(AI31,2)="🔴"</formula>
    </cfRule>
    <cfRule type="expression" dxfId="1853" priority="965">
      <formula>LEFT(AI31,2)="🟠"</formula>
    </cfRule>
    <cfRule type="expression" dxfId="1852" priority="966">
      <formula>LEFT(AI31,2)="✅"</formula>
    </cfRule>
    <cfRule type="expression" dxfId="1851" priority="1003">
      <formula>LEFT(AI32,2)="🔴"</formula>
    </cfRule>
    <cfRule type="expression" dxfId="1850" priority="1004">
      <formula>LEFT(AI32,2)="🟠"</formula>
    </cfRule>
    <cfRule type="expression" dxfId="1849" priority="1005">
      <formula>LEFT(AI32,2)="✅"</formula>
    </cfRule>
    <cfRule type="expression" dxfId="1848" priority="1042">
      <formula>LEFT(AI33,2)="🔴"</formula>
    </cfRule>
    <cfRule type="expression" dxfId="1847" priority="1043">
      <formula>LEFT(AI33,2)="🟠"</formula>
    </cfRule>
    <cfRule type="expression" dxfId="1846" priority="1044">
      <formula>LEFT(AI33,2)="✅"</formula>
    </cfRule>
    <cfRule type="expression" dxfId="1845" priority="1081">
      <formula>LEFT(AI34,2)="🔴"</formula>
    </cfRule>
    <cfRule type="expression" dxfId="1844" priority="1082">
      <formula>LEFT(AI34,2)="🟠"</formula>
    </cfRule>
    <cfRule type="expression" dxfId="1843" priority="1083">
      <formula>LEFT(AI34,2)="✅"</formula>
    </cfRule>
    <cfRule type="expression" dxfId="1842" priority="1120">
      <formula>LEFT(AI35,2)="🔴"</formula>
    </cfRule>
    <cfRule type="expression" dxfId="1841" priority="1121">
      <formula>LEFT(AI35,2)="🟠"</formula>
    </cfRule>
    <cfRule type="expression" dxfId="1840" priority="1122">
      <formula>LEFT(AI35,2)="✅"</formula>
    </cfRule>
    <cfRule type="expression" dxfId="1839" priority="1159">
      <formula>LEFT(AI36,2)="🔴"</formula>
    </cfRule>
    <cfRule type="expression" dxfId="1838" priority="1160">
      <formula>LEFT(AI36,2)="🟠"</formula>
    </cfRule>
    <cfRule type="expression" dxfId="1837" priority="1161">
      <formula>LEFT(AI36,2)="✅"</formula>
    </cfRule>
  </conditionalFormatting>
  <conditionalFormatting sqref="AL7:AL36">
    <cfRule type="expression" dxfId="1836" priority="31">
      <formula>LEFT(AL7,2)="🔴"</formula>
    </cfRule>
    <cfRule type="expression" dxfId="1835" priority="32">
      <formula>LEFT(AL7,2)="🟠"</formula>
    </cfRule>
    <cfRule type="expression" dxfId="1834" priority="33">
      <formula>LEFT(AL7,2)="✅"</formula>
    </cfRule>
    <cfRule type="expression" dxfId="1833" priority="70">
      <formula>LEFT(AL8,2)="🔴"</formula>
    </cfRule>
    <cfRule type="expression" dxfId="1832" priority="71">
      <formula>LEFT(AL8,2)="🟠"</formula>
    </cfRule>
    <cfRule type="expression" dxfId="1831" priority="72">
      <formula>LEFT(AL8,2)="✅"</formula>
    </cfRule>
    <cfRule type="expression" dxfId="1830" priority="109">
      <formula>LEFT(AL9,2)="🔴"</formula>
    </cfRule>
    <cfRule type="expression" dxfId="1829" priority="110">
      <formula>LEFT(AL9,2)="🟠"</formula>
    </cfRule>
    <cfRule type="expression" dxfId="1828" priority="111">
      <formula>LEFT(AL9,2)="✅"</formula>
    </cfRule>
    <cfRule type="expression" dxfId="1827" priority="148">
      <formula>LEFT(AL10,2)="🔴"</formula>
    </cfRule>
    <cfRule type="expression" dxfId="1826" priority="149">
      <formula>LEFT(AL10,2)="🟠"</formula>
    </cfRule>
    <cfRule type="expression" dxfId="1825" priority="150">
      <formula>LEFT(AL10,2)="✅"</formula>
    </cfRule>
    <cfRule type="expression" dxfId="1824" priority="187">
      <formula>LEFT(AL11,2)="🔴"</formula>
    </cfRule>
    <cfRule type="expression" dxfId="1823" priority="188">
      <formula>LEFT(AL11,2)="🟠"</formula>
    </cfRule>
    <cfRule type="expression" dxfId="1822" priority="189">
      <formula>LEFT(AL11,2)="✅"</formula>
    </cfRule>
    <cfRule type="expression" dxfId="1821" priority="226">
      <formula>LEFT(AL12,2)="🔴"</formula>
    </cfRule>
    <cfRule type="expression" dxfId="1820" priority="227">
      <formula>LEFT(AL12,2)="🟠"</formula>
    </cfRule>
    <cfRule type="expression" dxfId="1819" priority="228">
      <formula>LEFT(AL12,2)="✅"</formula>
    </cfRule>
    <cfRule type="expression" dxfId="1818" priority="265">
      <formula>LEFT(AL13,2)="🔴"</formula>
    </cfRule>
    <cfRule type="expression" dxfId="1817" priority="266">
      <formula>LEFT(AL13,2)="🟠"</formula>
    </cfRule>
    <cfRule type="expression" dxfId="1816" priority="267">
      <formula>LEFT(AL13,2)="✅"</formula>
    </cfRule>
    <cfRule type="expression" dxfId="1815" priority="304">
      <formula>LEFT(AL14,2)="🔴"</formula>
    </cfRule>
    <cfRule type="expression" dxfId="1814" priority="305">
      <formula>LEFT(AL14,2)="🟠"</formula>
    </cfRule>
    <cfRule type="expression" dxfId="1813" priority="306">
      <formula>LEFT(AL14,2)="✅"</formula>
    </cfRule>
    <cfRule type="expression" dxfId="1812" priority="343">
      <formula>LEFT(AL15,2)="🔴"</formula>
    </cfRule>
    <cfRule type="expression" dxfId="1811" priority="344">
      <formula>LEFT(AL15,2)="🟠"</formula>
    </cfRule>
    <cfRule type="expression" dxfId="1810" priority="345">
      <formula>LEFT(AL15,2)="✅"</formula>
    </cfRule>
    <cfRule type="expression" dxfId="1809" priority="382">
      <formula>LEFT(AL16,2)="🔴"</formula>
    </cfRule>
    <cfRule type="expression" dxfId="1808" priority="383">
      <formula>LEFT(AL16,2)="🟠"</formula>
    </cfRule>
    <cfRule type="expression" dxfId="1807" priority="384">
      <formula>LEFT(AL16,2)="✅"</formula>
    </cfRule>
    <cfRule type="expression" dxfId="1806" priority="421">
      <formula>LEFT(AL17,2)="🔴"</formula>
    </cfRule>
    <cfRule type="expression" dxfId="1805" priority="422">
      <formula>LEFT(AL17,2)="🟠"</formula>
    </cfRule>
    <cfRule type="expression" dxfId="1804" priority="423">
      <formula>LEFT(AL17,2)="✅"</formula>
    </cfRule>
    <cfRule type="expression" dxfId="1803" priority="460">
      <formula>LEFT(AL18,2)="🔴"</formula>
    </cfRule>
    <cfRule type="expression" dxfId="1802" priority="461">
      <formula>LEFT(AL18,2)="🟠"</formula>
    </cfRule>
    <cfRule type="expression" dxfId="1801" priority="462">
      <formula>LEFT(AL18,2)="✅"</formula>
    </cfRule>
    <cfRule type="expression" dxfId="1800" priority="499">
      <formula>LEFT(AL19,2)="🔴"</formula>
    </cfRule>
    <cfRule type="expression" dxfId="1799" priority="500">
      <formula>LEFT(AL19,2)="🟠"</formula>
    </cfRule>
    <cfRule type="expression" dxfId="1798" priority="501">
      <formula>LEFT(AL19,2)="✅"</formula>
    </cfRule>
    <cfRule type="expression" dxfId="1797" priority="538">
      <formula>LEFT(AL20,2)="🔴"</formula>
    </cfRule>
    <cfRule type="expression" dxfId="1796" priority="539">
      <formula>LEFT(AL20,2)="🟠"</formula>
    </cfRule>
    <cfRule type="expression" dxfId="1795" priority="540">
      <formula>LEFT(AL20,2)="✅"</formula>
    </cfRule>
    <cfRule type="expression" dxfId="1794" priority="577">
      <formula>LEFT(AL21,2)="🔴"</formula>
    </cfRule>
    <cfRule type="expression" dxfId="1793" priority="578">
      <formula>LEFT(AL21,2)="🟠"</formula>
    </cfRule>
    <cfRule type="expression" dxfId="1792" priority="579">
      <formula>LEFT(AL21,2)="✅"</formula>
    </cfRule>
    <cfRule type="expression" dxfId="1791" priority="616">
      <formula>LEFT(AL22,2)="🔴"</formula>
    </cfRule>
    <cfRule type="expression" dxfId="1790" priority="617">
      <formula>LEFT(AL22,2)="🟠"</formula>
    </cfRule>
    <cfRule type="expression" dxfId="1789" priority="618">
      <formula>LEFT(AL22,2)="✅"</formula>
    </cfRule>
    <cfRule type="expression" dxfId="1788" priority="655">
      <formula>LEFT(AL23,2)="🔴"</formula>
    </cfRule>
    <cfRule type="expression" dxfId="1787" priority="656">
      <formula>LEFT(AL23,2)="🟠"</formula>
    </cfRule>
    <cfRule type="expression" dxfId="1786" priority="657">
      <formula>LEFT(AL23,2)="✅"</formula>
    </cfRule>
    <cfRule type="expression" dxfId="1785" priority="694">
      <formula>LEFT(AL24,2)="🔴"</formula>
    </cfRule>
    <cfRule type="expression" dxfId="1784" priority="695">
      <formula>LEFT(AL24,2)="🟠"</formula>
    </cfRule>
    <cfRule type="expression" dxfId="1783" priority="696">
      <formula>LEFT(AL24,2)="✅"</formula>
    </cfRule>
    <cfRule type="expression" dxfId="1782" priority="733">
      <formula>LEFT(AL25,2)="🔴"</formula>
    </cfRule>
    <cfRule type="expression" dxfId="1781" priority="734">
      <formula>LEFT(AL25,2)="🟠"</formula>
    </cfRule>
    <cfRule type="expression" dxfId="1780" priority="735">
      <formula>LEFT(AL25,2)="✅"</formula>
    </cfRule>
    <cfRule type="expression" dxfId="1779" priority="772">
      <formula>LEFT(AL26,2)="🔴"</formula>
    </cfRule>
    <cfRule type="expression" dxfId="1778" priority="773">
      <formula>LEFT(AL26,2)="🟠"</formula>
    </cfRule>
    <cfRule type="expression" dxfId="1777" priority="774">
      <formula>LEFT(AL26,2)="✅"</formula>
    </cfRule>
    <cfRule type="expression" dxfId="1776" priority="811">
      <formula>LEFT(AL27,2)="🔴"</formula>
    </cfRule>
    <cfRule type="expression" dxfId="1775" priority="812">
      <formula>LEFT(AL27,2)="🟠"</formula>
    </cfRule>
    <cfRule type="expression" dxfId="1774" priority="813">
      <formula>LEFT(AL27,2)="✅"</formula>
    </cfRule>
    <cfRule type="expression" dxfId="1773" priority="850">
      <formula>LEFT(AL28,2)="🔴"</formula>
    </cfRule>
    <cfRule type="expression" dxfId="1772" priority="851">
      <formula>LEFT(AL28,2)="🟠"</formula>
    </cfRule>
    <cfRule type="expression" dxfId="1771" priority="852">
      <formula>LEFT(AL28,2)="✅"</formula>
    </cfRule>
    <cfRule type="expression" dxfId="1770" priority="889">
      <formula>LEFT(AL29,2)="🔴"</formula>
    </cfRule>
    <cfRule type="expression" dxfId="1769" priority="890">
      <formula>LEFT(AL29,2)="🟠"</formula>
    </cfRule>
    <cfRule type="expression" dxfId="1768" priority="891">
      <formula>LEFT(AL29,2)="✅"</formula>
    </cfRule>
    <cfRule type="expression" dxfId="1767" priority="928">
      <formula>LEFT(AL30,2)="🔴"</formula>
    </cfRule>
    <cfRule type="expression" dxfId="1766" priority="929">
      <formula>LEFT(AL30,2)="🟠"</formula>
    </cfRule>
    <cfRule type="expression" dxfId="1765" priority="930">
      <formula>LEFT(AL30,2)="✅"</formula>
    </cfRule>
    <cfRule type="expression" dxfId="1764" priority="967">
      <formula>LEFT(AL31,2)="🔴"</formula>
    </cfRule>
    <cfRule type="expression" dxfId="1763" priority="968">
      <formula>LEFT(AL31,2)="🟠"</formula>
    </cfRule>
    <cfRule type="expression" dxfId="1762" priority="969">
      <formula>LEFT(AL31,2)="✅"</formula>
    </cfRule>
    <cfRule type="expression" dxfId="1761" priority="1006">
      <formula>LEFT(AL32,2)="🔴"</formula>
    </cfRule>
    <cfRule type="expression" dxfId="1760" priority="1007">
      <formula>LEFT(AL32,2)="🟠"</formula>
    </cfRule>
    <cfRule type="expression" dxfId="1759" priority="1008">
      <formula>LEFT(AL32,2)="✅"</formula>
    </cfRule>
    <cfRule type="expression" dxfId="1758" priority="1045">
      <formula>LEFT(AL33,2)="🔴"</formula>
    </cfRule>
    <cfRule type="expression" dxfId="1757" priority="1046">
      <formula>LEFT(AL33,2)="🟠"</formula>
    </cfRule>
    <cfRule type="expression" dxfId="1756" priority="1047">
      <formula>LEFT(AL33,2)="✅"</formula>
    </cfRule>
    <cfRule type="expression" dxfId="1755" priority="1084">
      <formula>LEFT(AL34,2)="🔴"</formula>
    </cfRule>
    <cfRule type="expression" dxfId="1754" priority="1085">
      <formula>LEFT(AL34,2)="🟠"</formula>
    </cfRule>
    <cfRule type="expression" dxfId="1753" priority="1086">
      <formula>LEFT(AL34,2)="✅"</formula>
    </cfRule>
    <cfRule type="expression" dxfId="1752" priority="1123">
      <formula>LEFT(AL35,2)="🔴"</formula>
    </cfRule>
    <cfRule type="expression" dxfId="1751" priority="1124">
      <formula>LEFT(AL35,2)="🟠"</formula>
    </cfRule>
    <cfRule type="expression" dxfId="1750" priority="1125">
      <formula>LEFT(AL35,2)="✅"</formula>
    </cfRule>
    <cfRule type="expression" dxfId="1749" priority="1162">
      <formula>LEFT(AL36,2)="🔴"</formula>
    </cfRule>
    <cfRule type="expression" dxfId="1748" priority="1163">
      <formula>LEFT(AL36,2)="🟠"</formula>
    </cfRule>
    <cfRule type="expression" dxfId="1747" priority="1164">
      <formula>LEFT(AL36,2)="✅"</formula>
    </cfRule>
  </conditionalFormatting>
  <conditionalFormatting sqref="AO7:AO36">
    <cfRule type="expression" dxfId="1746" priority="34">
      <formula>LEFT(AO7,2)="🔴"</formula>
    </cfRule>
    <cfRule type="expression" dxfId="1745" priority="35">
      <formula>LEFT(AO7,2)="🟠"</formula>
    </cfRule>
    <cfRule type="expression" dxfId="1744" priority="36">
      <formula>LEFT(AO7,2)="✅"</formula>
    </cfRule>
    <cfRule type="expression" dxfId="1743" priority="73">
      <formula>LEFT(AO8,2)="🔴"</formula>
    </cfRule>
    <cfRule type="expression" dxfId="1742" priority="74">
      <formula>LEFT(AO8,2)="🟠"</formula>
    </cfRule>
    <cfRule type="expression" dxfId="1741" priority="75">
      <formula>LEFT(AO8,2)="✅"</formula>
    </cfRule>
    <cfRule type="expression" dxfId="1740" priority="112">
      <formula>LEFT(AO9,2)="🔴"</formula>
    </cfRule>
    <cfRule type="expression" dxfId="1739" priority="113">
      <formula>LEFT(AO9,2)="🟠"</formula>
    </cfRule>
    <cfRule type="expression" dxfId="1738" priority="114">
      <formula>LEFT(AO9,2)="✅"</formula>
    </cfRule>
    <cfRule type="expression" dxfId="1737" priority="151">
      <formula>LEFT(AO10,2)="🔴"</formula>
    </cfRule>
    <cfRule type="expression" dxfId="1736" priority="152">
      <formula>LEFT(AO10,2)="🟠"</formula>
    </cfRule>
    <cfRule type="expression" dxfId="1735" priority="153">
      <formula>LEFT(AO10,2)="✅"</formula>
    </cfRule>
    <cfRule type="expression" dxfId="1734" priority="190">
      <formula>LEFT(AO11,2)="🔴"</formula>
    </cfRule>
    <cfRule type="expression" dxfId="1733" priority="191">
      <formula>LEFT(AO11,2)="🟠"</formula>
    </cfRule>
    <cfRule type="expression" dxfId="1732" priority="192">
      <formula>LEFT(AO11,2)="✅"</formula>
    </cfRule>
    <cfRule type="expression" dxfId="1731" priority="229">
      <formula>LEFT(AO12,2)="🔴"</formula>
    </cfRule>
    <cfRule type="expression" dxfId="1730" priority="230">
      <formula>LEFT(AO12,2)="🟠"</formula>
    </cfRule>
    <cfRule type="expression" dxfId="1729" priority="231">
      <formula>LEFT(AO12,2)="✅"</formula>
    </cfRule>
    <cfRule type="expression" dxfId="1728" priority="268">
      <formula>LEFT(AO13,2)="🔴"</formula>
    </cfRule>
    <cfRule type="expression" dxfId="1727" priority="269">
      <formula>LEFT(AO13,2)="🟠"</formula>
    </cfRule>
    <cfRule type="expression" dxfId="1726" priority="270">
      <formula>LEFT(AO13,2)="✅"</formula>
    </cfRule>
    <cfRule type="expression" dxfId="1725" priority="307">
      <formula>LEFT(AO14,2)="🔴"</formula>
    </cfRule>
    <cfRule type="expression" dxfId="1724" priority="308">
      <formula>LEFT(AO14,2)="🟠"</formula>
    </cfRule>
    <cfRule type="expression" dxfId="1723" priority="309">
      <formula>LEFT(AO14,2)="✅"</formula>
    </cfRule>
    <cfRule type="expression" dxfId="1722" priority="346">
      <formula>LEFT(AO15,2)="🔴"</formula>
    </cfRule>
    <cfRule type="expression" dxfId="1721" priority="347">
      <formula>LEFT(AO15,2)="🟠"</formula>
    </cfRule>
    <cfRule type="expression" dxfId="1720" priority="348">
      <formula>LEFT(AO15,2)="✅"</formula>
    </cfRule>
    <cfRule type="expression" dxfId="1719" priority="385">
      <formula>LEFT(AO16,2)="🔴"</formula>
    </cfRule>
    <cfRule type="expression" dxfId="1718" priority="386">
      <formula>LEFT(AO16,2)="🟠"</formula>
    </cfRule>
    <cfRule type="expression" dxfId="1717" priority="387">
      <formula>LEFT(AO16,2)="✅"</formula>
    </cfRule>
    <cfRule type="expression" dxfId="1716" priority="424">
      <formula>LEFT(AO17,2)="🔴"</formula>
    </cfRule>
    <cfRule type="expression" dxfId="1715" priority="425">
      <formula>LEFT(AO17,2)="🟠"</formula>
    </cfRule>
    <cfRule type="expression" dxfId="1714" priority="426">
      <formula>LEFT(AO17,2)="✅"</formula>
    </cfRule>
    <cfRule type="expression" dxfId="1713" priority="463">
      <formula>LEFT(AO18,2)="🔴"</formula>
    </cfRule>
    <cfRule type="expression" dxfId="1712" priority="464">
      <formula>LEFT(AO18,2)="🟠"</formula>
    </cfRule>
    <cfRule type="expression" dxfId="1711" priority="465">
      <formula>LEFT(AO18,2)="✅"</formula>
    </cfRule>
    <cfRule type="expression" dxfId="1710" priority="502">
      <formula>LEFT(AO19,2)="🔴"</formula>
    </cfRule>
    <cfRule type="expression" dxfId="1709" priority="503">
      <formula>LEFT(AO19,2)="🟠"</formula>
    </cfRule>
    <cfRule type="expression" dxfId="1708" priority="504">
      <formula>LEFT(AO19,2)="✅"</formula>
    </cfRule>
    <cfRule type="expression" dxfId="1707" priority="541">
      <formula>LEFT(AO20,2)="🔴"</formula>
    </cfRule>
    <cfRule type="expression" dxfId="1706" priority="542">
      <formula>LEFT(AO20,2)="🟠"</formula>
    </cfRule>
    <cfRule type="expression" dxfId="1705" priority="543">
      <formula>LEFT(AO20,2)="✅"</formula>
    </cfRule>
    <cfRule type="expression" dxfId="1704" priority="580">
      <formula>LEFT(AO21,2)="🔴"</formula>
    </cfRule>
    <cfRule type="expression" dxfId="1703" priority="581">
      <formula>LEFT(AO21,2)="🟠"</formula>
    </cfRule>
    <cfRule type="expression" dxfId="1702" priority="582">
      <formula>LEFT(AO21,2)="✅"</formula>
    </cfRule>
    <cfRule type="expression" dxfId="1701" priority="619">
      <formula>LEFT(AO22,2)="🔴"</formula>
    </cfRule>
    <cfRule type="expression" dxfId="1700" priority="620">
      <formula>LEFT(AO22,2)="🟠"</formula>
    </cfRule>
    <cfRule type="expression" dxfId="1699" priority="621">
      <formula>LEFT(AO22,2)="✅"</formula>
    </cfRule>
    <cfRule type="expression" dxfId="1698" priority="658">
      <formula>LEFT(AO23,2)="🔴"</formula>
    </cfRule>
    <cfRule type="expression" dxfId="1697" priority="659">
      <formula>LEFT(AO23,2)="🟠"</formula>
    </cfRule>
    <cfRule type="expression" dxfId="1696" priority="660">
      <formula>LEFT(AO23,2)="✅"</formula>
    </cfRule>
    <cfRule type="expression" dxfId="1695" priority="697">
      <formula>LEFT(AO24,2)="🔴"</formula>
    </cfRule>
    <cfRule type="expression" dxfId="1694" priority="698">
      <formula>LEFT(AO24,2)="🟠"</formula>
    </cfRule>
    <cfRule type="expression" dxfId="1693" priority="699">
      <formula>LEFT(AO24,2)="✅"</formula>
    </cfRule>
    <cfRule type="expression" dxfId="1692" priority="736">
      <formula>LEFT(AO25,2)="🔴"</formula>
    </cfRule>
    <cfRule type="expression" dxfId="1691" priority="737">
      <formula>LEFT(AO25,2)="🟠"</formula>
    </cfRule>
    <cfRule type="expression" dxfId="1690" priority="738">
      <formula>LEFT(AO25,2)="✅"</formula>
    </cfRule>
    <cfRule type="expression" dxfId="1689" priority="775">
      <formula>LEFT(AO26,2)="🔴"</formula>
    </cfRule>
    <cfRule type="expression" dxfId="1688" priority="776">
      <formula>LEFT(AO26,2)="🟠"</formula>
    </cfRule>
    <cfRule type="expression" dxfId="1687" priority="777">
      <formula>LEFT(AO26,2)="✅"</formula>
    </cfRule>
    <cfRule type="expression" dxfId="1686" priority="814">
      <formula>LEFT(AO27,2)="🔴"</formula>
    </cfRule>
    <cfRule type="expression" dxfId="1685" priority="815">
      <formula>LEFT(AO27,2)="🟠"</formula>
    </cfRule>
    <cfRule type="expression" dxfId="1684" priority="816">
      <formula>LEFT(AO27,2)="✅"</formula>
    </cfRule>
    <cfRule type="expression" dxfId="1683" priority="853">
      <formula>LEFT(AO28,2)="🔴"</formula>
    </cfRule>
    <cfRule type="expression" dxfId="1682" priority="854">
      <formula>LEFT(AO28,2)="🟠"</formula>
    </cfRule>
    <cfRule type="expression" dxfId="1681" priority="855">
      <formula>LEFT(AO28,2)="✅"</formula>
    </cfRule>
    <cfRule type="expression" dxfId="1680" priority="892">
      <formula>LEFT(AO29,2)="🔴"</formula>
    </cfRule>
    <cfRule type="expression" dxfId="1679" priority="893">
      <formula>LEFT(AO29,2)="🟠"</formula>
    </cfRule>
    <cfRule type="expression" dxfId="1678" priority="894">
      <formula>LEFT(AO29,2)="✅"</formula>
    </cfRule>
    <cfRule type="expression" dxfId="1677" priority="931">
      <formula>LEFT(AO30,2)="🔴"</formula>
    </cfRule>
    <cfRule type="expression" dxfId="1676" priority="932">
      <formula>LEFT(AO30,2)="🟠"</formula>
    </cfRule>
    <cfRule type="expression" dxfId="1675" priority="933">
      <formula>LEFT(AO30,2)="✅"</formula>
    </cfRule>
    <cfRule type="expression" dxfId="1674" priority="970">
      <formula>LEFT(AO31,2)="🔴"</formula>
    </cfRule>
    <cfRule type="expression" dxfId="1673" priority="971">
      <formula>LEFT(AO31,2)="🟠"</formula>
    </cfRule>
    <cfRule type="expression" dxfId="1672" priority="972">
      <formula>LEFT(AO31,2)="✅"</formula>
    </cfRule>
    <cfRule type="expression" dxfId="1671" priority="1009">
      <formula>LEFT(AO32,2)="🔴"</formula>
    </cfRule>
    <cfRule type="expression" dxfId="1670" priority="1010">
      <formula>LEFT(AO32,2)="🟠"</formula>
    </cfRule>
    <cfRule type="expression" dxfId="1669" priority="1011">
      <formula>LEFT(AO32,2)="✅"</formula>
    </cfRule>
    <cfRule type="expression" dxfId="1668" priority="1048">
      <formula>LEFT(AO33,2)="🔴"</formula>
    </cfRule>
    <cfRule type="expression" dxfId="1667" priority="1049">
      <formula>LEFT(AO33,2)="🟠"</formula>
    </cfRule>
    <cfRule type="expression" dxfId="1666" priority="1050">
      <formula>LEFT(AO33,2)="✅"</formula>
    </cfRule>
    <cfRule type="expression" dxfId="1665" priority="1087">
      <formula>LEFT(AO34,2)="🔴"</formula>
    </cfRule>
    <cfRule type="expression" dxfId="1664" priority="1088">
      <formula>LEFT(AO34,2)="🟠"</formula>
    </cfRule>
    <cfRule type="expression" dxfId="1663" priority="1089">
      <formula>LEFT(AO34,2)="✅"</formula>
    </cfRule>
    <cfRule type="expression" dxfId="1662" priority="1126">
      <formula>LEFT(AO35,2)="🔴"</formula>
    </cfRule>
    <cfRule type="expression" dxfId="1661" priority="1127">
      <formula>LEFT(AO35,2)="🟠"</formula>
    </cfRule>
    <cfRule type="expression" dxfId="1660" priority="1128">
      <formula>LEFT(AO35,2)="✅"</formula>
    </cfRule>
    <cfRule type="expression" dxfId="1659" priority="1165">
      <formula>LEFT(AO36,2)="🔴"</formula>
    </cfRule>
    <cfRule type="expression" dxfId="1658" priority="1166">
      <formula>LEFT(AO36,2)="🟠"</formula>
    </cfRule>
    <cfRule type="expression" dxfId="1657" priority="1167">
      <formula>LEFT(AO36,2)="✅"</formula>
    </cfRule>
  </conditionalFormatting>
  <conditionalFormatting sqref="AR7:AR36">
    <cfRule type="expression" dxfId="1656" priority="37">
      <formula>LEFT(AR7,2)="🔴"</formula>
    </cfRule>
    <cfRule type="expression" dxfId="1655" priority="38">
      <formula>LEFT(AR7,2)="🟠"</formula>
    </cfRule>
    <cfRule type="expression" dxfId="1654" priority="39">
      <formula>LEFT(AR7,2)="✅"</formula>
    </cfRule>
    <cfRule type="expression" dxfId="1653" priority="76">
      <formula>LEFT(AR8,2)="🔴"</formula>
    </cfRule>
    <cfRule type="expression" dxfId="1652" priority="77">
      <formula>LEFT(AR8,2)="🟠"</formula>
    </cfRule>
    <cfRule type="expression" dxfId="1651" priority="78">
      <formula>LEFT(AR8,2)="✅"</formula>
    </cfRule>
    <cfRule type="expression" dxfId="1650" priority="115">
      <formula>LEFT(AR9,2)="🔴"</formula>
    </cfRule>
    <cfRule type="expression" dxfId="1649" priority="116">
      <formula>LEFT(AR9,2)="🟠"</formula>
    </cfRule>
    <cfRule type="expression" dxfId="1648" priority="117">
      <formula>LEFT(AR9,2)="✅"</formula>
    </cfRule>
    <cfRule type="expression" dxfId="1647" priority="154">
      <formula>LEFT(AR10,2)="🔴"</formula>
    </cfRule>
    <cfRule type="expression" dxfId="1646" priority="155">
      <formula>LEFT(AR10,2)="🟠"</formula>
    </cfRule>
    <cfRule type="expression" dxfId="1645" priority="156">
      <formula>LEFT(AR10,2)="✅"</formula>
    </cfRule>
    <cfRule type="expression" dxfId="1644" priority="193">
      <formula>LEFT(AR11,2)="🔴"</formula>
    </cfRule>
    <cfRule type="expression" dxfId="1643" priority="194">
      <formula>LEFT(AR11,2)="🟠"</formula>
    </cfRule>
    <cfRule type="expression" dxfId="1642" priority="195">
      <formula>LEFT(AR11,2)="✅"</formula>
    </cfRule>
    <cfRule type="expression" dxfId="1641" priority="232">
      <formula>LEFT(AR12,2)="🔴"</formula>
    </cfRule>
    <cfRule type="expression" dxfId="1640" priority="233">
      <formula>LEFT(AR12,2)="🟠"</formula>
    </cfRule>
    <cfRule type="expression" dxfId="1639" priority="234">
      <formula>LEFT(AR12,2)="✅"</formula>
    </cfRule>
    <cfRule type="expression" dxfId="1638" priority="271">
      <formula>LEFT(AR13,2)="🔴"</formula>
    </cfRule>
    <cfRule type="expression" dxfId="1637" priority="272">
      <formula>LEFT(AR13,2)="🟠"</formula>
    </cfRule>
    <cfRule type="expression" dxfId="1636" priority="273">
      <formula>LEFT(AR13,2)="✅"</formula>
    </cfRule>
    <cfRule type="expression" dxfId="1635" priority="310">
      <formula>LEFT(AR14,2)="🔴"</formula>
    </cfRule>
    <cfRule type="expression" dxfId="1634" priority="311">
      <formula>LEFT(AR14,2)="🟠"</formula>
    </cfRule>
    <cfRule type="expression" dxfId="1633" priority="312">
      <formula>LEFT(AR14,2)="✅"</formula>
    </cfRule>
    <cfRule type="expression" dxfId="1632" priority="349">
      <formula>LEFT(AR15,2)="🔴"</formula>
    </cfRule>
    <cfRule type="expression" dxfId="1631" priority="350">
      <formula>LEFT(AR15,2)="🟠"</formula>
    </cfRule>
    <cfRule type="expression" dxfId="1630" priority="351">
      <formula>LEFT(AR15,2)="✅"</formula>
    </cfRule>
    <cfRule type="expression" dxfId="1629" priority="388">
      <formula>LEFT(AR16,2)="🔴"</formula>
    </cfRule>
    <cfRule type="expression" dxfId="1628" priority="389">
      <formula>LEFT(AR16,2)="🟠"</formula>
    </cfRule>
    <cfRule type="expression" dxfId="1627" priority="390">
      <formula>LEFT(AR16,2)="✅"</formula>
    </cfRule>
    <cfRule type="expression" dxfId="1626" priority="427">
      <formula>LEFT(AR17,2)="🔴"</formula>
    </cfRule>
    <cfRule type="expression" dxfId="1625" priority="428">
      <formula>LEFT(AR17,2)="🟠"</formula>
    </cfRule>
    <cfRule type="expression" dxfId="1624" priority="429">
      <formula>LEFT(AR17,2)="✅"</formula>
    </cfRule>
    <cfRule type="expression" dxfId="1623" priority="466">
      <formula>LEFT(AR18,2)="🔴"</formula>
    </cfRule>
    <cfRule type="expression" dxfId="1622" priority="467">
      <formula>LEFT(AR18,2)="🟠"</formula>
    </cfRule>
    <cfRule type="expression" dxfId="1621" priority="468">
      <formula>LEFT(AR18,2)="✅"</formula>
    </cfRule>
    <cfRule type="expression" dxfId="1620" priority="505">
      <formula>LEFT(AR19,2)="🔴"</formula>
    </cfRule>
    <cfRule type="expression" dxfId="1619" priority="506">
      <formula>LEFT(AR19,2)="🟠"</formula>
    </cfRule>
    <cfRule type="expression" dxfId="1618" priority="507">
      <formula>LEFT(AR19,2)="✅"</formula>
    </cfRule>
    <cfRule type="expression" dxfId="1617" priority="544">
      <formula>LEFT(AR20,2)="🔴"</formula>
    </cfRule>
    <cfRule type="expression" dxfId="1616" priority="545">
      <formula>LEFT(AR20,2)="🟠"</formula>
    </cfRule>
    <cfRule type="expression" dxfId="1615" priority="546">
      <formula>LEFT(AR20,2)="✅"</formula>
    </cfRule>
    <cfRule type="expression" dxfId="1614" priority="583">
      <formula>LEFT(AR21,2)="🔴"</formula>
    </cfRule>
    <cfRule type="expression" dxfId="1613" priority="584">
      <formula>LEFT(AR21,2)="🟠"</formula>
    </cfRule>
    <cfRule type="expression" dxfId="1612" priority="585">
      <formula>LEFT(AR21,2)="✅"</formula>
    </cfRule>
    <cfRule type="expression" dxfId="1611" priority="622">
      <formula>LEFT(AR22,2)="🔴"</formula>
    </cfRule>
    <cfRule type="expression" dxfId="1610" priority="623">
      <formula>LEFT(AR22,2)="🟠"</formula>
    </cfRule>
    <cfRule type="expression" dxfId="1609" priority="624">
      <formula>LEFT(AR22,2)="✅"</formula>
    </cfRule>
    <cfRule type="expression" dxfId="1608" priority="661">
      <formula>LEFT(AR23,2)="🔴"</formula>
    </cfRule>
    <cfRule type="expression" dxfId="1607" priority="662">
      <formula>LEFT(AR23,2)="🟠"</formula>
    </cfRule>
    <cfRule type="expression" dxfId="1606" priority="663">
      <formula>LEFT(AR23,2)="✅"</formula>
    </cfRule>
    <cfRule type="expression" dxfId="1605" priority="700">
      <formula>LEFT(AR24,2)="🔴"</formula>
    </cfRule>
    <cfRule type="expression" dxfId="1604" priority="701">
      <formula>LEFT(AR24,2)="🟠"</formula>
    </cfRule>
    <cfRule type="expression" dxfId="1603" priority="702">
      <formula>LEFT(AR24,2)="✅"</formula>
    </cfRule>
    <cfRule type="expression" dxfId="1602" priority="739">
      <formula>LEFT(AR25,2)="🔴"</formula>
    </cfRule>
    <cfRule type="expression" dxfId="1601" priority="740">
      <formula>LEFT(AR25,2)="🟠"</formula>
    </cfRule>
    <cfRule type="expression" dxfId="1600" priority="741">
      <formula>LEFT(AR25,2)="✅"</formula>
    </cfRule>
    <cfRule type="expression" dxfId="1599" priority="778">
      <formula>LEFT(AR26,2)="🔴"</formula>
    </cfRule>
    <cfRule type="expression" dxfId="1598" priority="779">
      <formula>LEFT(AR26,2)="🟠"</formula>
    </cfRule>
    <cfRule type="expression" dxfId="1597" priority="780">
      <formula>LEFT(AR26,2)="✅"</formula>
    </cfRule>
    <cfRule type="expression" dxfId="1596" priority="817">
      <formula>LEFT(AR27,2)="🔴"</formula>
    </cfRule>
    <cfRule type="expression" dxfId="1595" priority="818">
      <formula>LEFT(AR27,2)="🟠"</formula>
    </cfRule>
    <cfRule type="expression" dxfId="1594" priority="819">
      <formula>LEFT(AR27,2)="✅"</formula>
    </cfRule>
    <cfRule type="expression" dxfId="1593" priority="856">
      <formula>LEFT(AR28,2)="🔴"</formula>
    </cfRule>
    <cfRule type="expression" dxfId="1592" priority="857">
      <formula>LEFT(AR28,2)="🟠"</formula>
    </cfRule>
    <cfRule type="expression" dxfId="1591" priority="858">
      <formula>LEFT(AR28,2)="✅"</formula>
    </cfRule>
    <cfRule type="expression" dxfId="1590" priority="895">
      <formula>LEFT(AR29,2)="🔴"</formula>
    </cfRule>
    <cfRule type="expression" dxfId="1589" priority="896">
      <formula>LEFT(AR29,2)="🟠"</formula>
    </cfRule>
    <cfRule type="expression" dxfId="1588" priority="897">
      <formula>LEFT(AR29,2)="✅"</formula>
    </cfRule>
    <cfRule type="expression" dxfId="1587" priority="934">
      <formula>LEFT(AR30,2)="🔴"</formula>
    </cfRule>
    <cfRule type="expression" dxfId="1586" priority="935">
      <formula>LEFT(AR30,2)="🟠"</formula>
    </cfRule>
    <cfRule type="expression" dxfId="1585" priority="936">
      <formula>LEFT(AR30,2)="✅"</formula>
    </cfRule>
    <cfRule type="expression" dxfId="1584" priority="973">
      <formula>LEFT(AR31,2)="🔴"</formula>
    </cfRule>
    <cfRule type="expression" dxfId="1583" priority="974">
      <formula>LEFT(AR31,2)="🟠"</formula>
    </cfRule>
    <cfRule type="expression" dxfId="1582" priority="975">
      <formula>LEFT(AR31,2)="✅"</formula>
    </cfRule>
    <cfRule type="expression" dxfId="1581" priority="1012">
      <formula>LEFT(AR32,2)="🔴"</formula>
    </cfRule>
    <cfRule type="expression" dxfId="1580" priority="1013">
      <formula>LEFT(AR32,2)="🟠"</formula>
    </cfRule>
    <cfRule type="expression" dxfId="1579" priority="1014">
      <formula>LEFT(AR32,2)="✅"</formula>
    </cfRule>
    <cfRule type="expression" dxfId="1578" priority="1051">
      <formula>LEFT(AR33,2)="🔴"</formula>
    </cfRule>
    <cfRule type="expression" dxfId="1577" priority="1052">
      <formula>LEFT(AR33,2)="🟠"</formula>
    </cfRule>
    <cfRule type="expression" dxfId="1576" priority="1053">
      <formula>LEFT(AR33,2)="✅"</formula>
    </cfRule>
    <cfRule type="expression" dxfId="1575" priority="1090">
      <formula>LEFT(AR34,2)="🔴"</formula>
    </cfRule>
    <cfRule type="expression" dxfId="1574" priority="1091">
      <formula>LEFT(AR34,2)="🟠"</formula>
    </cfRule>
    <cfRule type="expression" dxfId="1573" priority="1092">
      <formula>LEFT(AR34,2)="✅"</formula>
    </cfRule>
    <cfRule type="expression" dxfId="1572" priority="1129">
      <formula>LEFT(AR35,2)="🔴"</formula>
    </cfRule>
    <cfRule type="expression" dxfId="1571" priority="1130">
      <formula>LEFT(AR35,2)="🟠"</formula>
    </cfRule>
    <cfRule type="expression" dxfId="1570" priority="1131">
      <formula>LEFT(AR35,2)="✅"</formula>
    </cfRule>
    <cfRule type="expression" dxfId="1569" priority="1168">
      <formula>LEFT(AR36,2)="🔴"</formula>
    </cfRule>
    <cfRule type="expression" dxfId="1568" priority="1169">
      <formula>LEFT(AR36,2)="🟠"</formula>
    </cfRule>
    <cfRule type="expression" dxfId="1567" priority="1170">
      <formula>LEFT(AR36,2)="✅"</formula>
    </cfRule>
  </conditionalFormatting>
  <dataValidations count="1">
    <dataValidation type="list" allowBlank="1" sqref="E7 E8 E9 E10 E11 E12 E13 E14 E15 E16 E17 E18 E19 E20 E21 E22 E23 E24 E25 E26 E27 E28 E29 E30 E31 E32 E33 E34 E35 E36" xr:uid="{00000000-0002-0000-0000-000000000000}">
      <formula1>"Bébés (0-12 mois),Moyens (12-24 mois),Grands (24-36 mois)"</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6"/>
  <sheetViews>
    <sheetView showGridLines="0" topLeftCell="A12" workbookViewId="0">
      <selection sqref="A1:J1"/>
    </sheetView>
  </sheetViews>
  <sheetFormatPr baseColWidth="10" defaultColWidth="8.88671875" defaultRowHeight="14.4" x14ac:dyDescent="0.3"/>
  <cols>
    <col min="1" max="1" width="22" customWidth="1"/>
    <col min="2" max="10" width="14" customWidth="1"/>
  </cols>
  <sheetData>
    <row r="1" spans="1:10" ht="37.950000000000003" customHeight="1" x14ac:dyDescent="0.3">
      <c r="A1" s="59" t="s">
        <v>0</v>
      </c>
      <c r="B1" s="57"/>
      <c r="C1" s="57"/>
      <c r="D1" s="57"/>
      <c r="E1" s="57"/>
      <c r="F1" s="57"/>
      <c r="G1" s="57"/>
      <c r="H1" s="57"/>
      <c r="I1" s="57"/>
      <c r="J1" s="58"/>
    </row>
    <row r="2" spans="1:10" ht="7.95" customHeight="1" x14ac:dyDescent="0.3"/>
    <row r="3" spans="1:10" ht="22.05" customHeight="1" x14ac:dyDescent="0.3">
      <c r="A3" s="67" t="s">
        <v>1</v>
      </c>
      <c r="B3" s="57"/>
      <c r="C3" s="57"/>
      <c r="D3" s="57"/>
      <c r="E3" s="57"/>
      <c r="F3" s="57"/>
      <c r="G3" s="57"/>
      <c r="H3" s="57"/>
      <c r="I3" s="57"/>
      <c r="J3" s="58"/>
    </row>
    <row r="4" spans="1:10" ht="18" customHeight="1" x14ac:dyDescent="0.3">
      <c r="A4" s="54" t="s">
        <v>2</v>
      </c>
      <c r="B4" s="49"/>
      <c r="C4" s="50"/>
      <c r="D4" s="43"/>
      <c r="E4" s="44"/>
      <c r="F4" s="44"/>
      <c r="G4" s="44"/>
      <c r="H4" s="44"/>
      <c r="I4" s="44"/>
      <c r="J4" s="45"/>
    </row>
    <row r="5" spans="1:10" ht="18" customHeight="1" x14ac:dyDescent="0.3">
      <c r="A5" s="54" t="s">
        <v>3</v>
      </c>
      <c r="B5" s="49"/>
      <c r="C5" s="50"/>
      <c r="D5" s="43"/>
      <c r="E5" s="44"/>
      <c r="F5" s="44"/>
      <c r="G5" s="44"/>
      <c r="H5" s="44"/>
      <c r="I5" s="44"/>
      <c r="J5" s="45"/>
    </row>
    <row r="6" spans="1:10" ht="18" customHeight="1" x14ac:dyDescent="0.3">
      <c r="A6" s="54" t="s">
        <v>4</v>
      </c>
      <c r="B6" s="49"/>
      <c r="C6" s="50"/>
      <c r="D6" s="43"/>
      <c r="E6" s="44"/>
      <c r="F6" s="44"/>
      <c r="G6" s="44"/>
      <c r="H6" s="44"/>
      <c r="I6" s="44"/>
      <c r="J6" s="45"/>
    </row>
    <row r="7" spans="1:10" ht="18" customHeight="1" x14ac:dyDescent="0.3">
      <c r="A7" s="54" t="s">
        <v>5</v>
      </c>
      <c r="B7" s="49"/>
      <c r="C7" s="50"/>
      <c r="D7" s="43"/>
      <c r="E7" s="44"/>
      <c r="F7" s="44"/>
      <c r="G7" s="44"/>
      <c r="H7" s="44"/>
      <c r="I7" s="44"/>
      <c r="J7" s="45"/>
    </row>
    <row r="8" spans="1:10" ht="18" customHeight="1" x14ac:dyDescent="0.3">
      <c r="A8" s="54" t="s">
        <v>6</v>
      </c>
      <c r="B8" s="49"/>
      <c r="C8" s="50"/>
      <c r="D8" s="43"/>
      <c r="E8" s="44"/>
      <c r="F8" s="44"/>
      <c r="G8" s="44"/>
      <c r="H8" s="44"/>
      <c r="I8" s="44"/>
      <c r="J8" s="45"/>
    </row>
    <row r="9" spans="1:10" ht="18" customHeight="1" x14ac:dyDescent="0.3">
      <c r="A9" s="54" t="s">
        <v>7</v>
      </c>
      <c r="B9" s="49"/>
      <c r="C9" s="50"/>
      <c r="D9" s="43"/>
      <c r="E9" s="44"/>
      <c r="F9" s="44"/>
      <c r="G9" s="44"/>
      <c r="H9" s="44"/>
      <c r="I9" s="44"/>
      <c r="J9" s="45"/>
    </row>
    <row r="10" spans="1:10" ht="7.95" customHeight="1" x14ac:dyDescent="0.3"/>
    <row r="11" spans="1:10" ht="22.05" customHeight="1" x14ac:dyDescent="0.3">
      <c r="A11" s="56" t="s">
        <v>8</v>
      </c>
      <c r="B11" s="57"/>
      <c r="C11" s="57"/>
      <c r="D11" s="57"/>
      <c r="E11" s="57"/>
      <c r="F11" s="57"/>
      <c r="G11" s="57"/>
      <c r="H11" s="57"/>
      <c r="I11" s="57"/>
      <c r="J11" s="58"/>
    </row>
    <row r="12" spans="1:10" ht="22.05" customHeight="1" x14ac:dyDescent="0.3">
      <c r="A12" s="51" t="s">
        <v>9</v>
      </c>
      <c r="B12" s="49"/>
      <c r="C12" s="50"/>
      <c r="D12" s="48" t="s">
        <v>10</v>
      </c>
      <c r="E12" s="49"/>
      <c r="F12" s="49"/>
      <c r="G12" s="49"/>
      <c r="H12" s="49"/>
      <c r="I12" s="49"/>
      <c r="J12" s="50"/>
    </row>
    <row r="13" spans="1:10" ht="22.05" customHeight="1" x14ac:dyDescent="0.3">
      <c r="A13" s="60" t="s">
        <v>11</v>
      </c>
      <c r="B13" s="49"/>
      <c r="C13" s="50"/>
      <c r="D13" s="65" t="s">
        <v>12</v>
      </c>
      <c r="E13" s="49"/>
      <c r="F13" s="49"/>
      <c r="G13" s="49"/>
      <c r="H13" s="49"/>
      <c r="I13" s="49"/>
      <c r="J13" s="50"/>
    </row>
    <row r="14" spans="1:10" ht="22.05" customHeight="1" x14ac:dyDescent="0.3">
      <c r="A14" s="55" t="s">
        <v>13</v>
      </c>
      <c r="B14" s="49"/>
      <c r="C14" s="50"/>
      <c r="D14" s="53" t="s">
        <v>14</v>
      </c>
      <c r="E14" s="49"/>
      <c r="F14" s="49"/>
      <c r="G14" s="49"/>
      <c r="H14" s="49"/>
      <c r="I14" s="49"/>
      <c r="J14" s="50"/>
    </row>
    <row r="15" spans="1:10" ht="22.05" customHeight="1" x14ac:dyDescent="0.3">
      <c r="A15" s="64" t="s">
        <v>15</v>
      </c>
      <c r="B15" s="49"/>
      <c r="C15" s="50"/>
      <c r="D15" s="52" t="s">
        <v>16</v>
      </c>
      <c r="E15" s="49"/>
      <c r="F15" s="49"/>
      <c r="G15" s="49"/>
      <c r="H15" s="49"/>
      <c r="I15" s="49"/>
      <c r="J15" s="50"/>
    </row>
    <row r="16" spans="1:10" ht="25.05" customHeight="1" x14ac:dyDescent="0.3">
      <c r="A16" s="61" t="s">
        <v>17</v>
      </c>
      <c r="B16" s="62"/>
      <c r="C16" s="62"/>
      <c r="D16" s="62"/>
      <c r="E16" s="62"/>
      <c r="F16" s="62"/>
      <c r="G16" s="62"/>
      <c r="H16" s="62"/>
      <c r="I16" s="62"/>
      <c r="J16" s="63"/>
    </row>
    <row r="17" spans="1:10" ht="22.05" customHeight="1" x14ac:dyDescent="0.3">
      <c r="A17" s="46"/>
      <c r="B17" s="46"/>
      <c r="C17" s="46"/>
      <c r="D17" s="46"/>
      <c r="E17" s="46"/>
      <c r="F17" s="46"/>
      <c r="G17" s="46"/>
      <c r="H17" s="46"/>
      <c r="I17" s="46"/>
      <c r="J17" s="46"/>
    </row>
    <row r="18" spans="1:10" ht="18" customHeight="1" x14ac:dyDescent="0.3">
      <c r="A18" s="66" t="s">
        <v>18</v>
      </c>
      <c r="B18" s="57"/>
      <c r="C18" s="57"/>
      <c r="D18" s="57"/>
      <c r="E18" s="57"/>
      <c r="F18" s="57"/>
      <c r="G18" s="57"/>
      <c r="H18" s="57"/>
      <c r="I18" s="57"/>
      <c r="J18" s="58"/>
    </row>
    <row r="19" spans="1:10" ht="18" customHeight="1" x14ac:dyDescent="0.3">
      <c r="A19" s="40" t="s">
        <v>19</v>
      </c>
      <c r="B19" s="41"/>
      <c r="C19" s="41"/>
      <c r="D19" s="41"/>
      <c r="E19" s="41"/>
      <c r="F19" s="41"/>
      <c r="G19" s="41"/>
      <c r="H19" s="41"/>
      <c r="I19" s="41"/>
      <c r="J19" s="42"/>
    </row>
    <row r="20" spans="1:10" ht="18" customHeight="1" x14ac:dyDescent="0.3">
      <c r="A20" s="47" t="s">
        <v>20</v>
      </c>
      <c r="B20" s="41"/>
      <c r="C20" s="41"/>
      <c r="D20" s="41"/>
      <c r="E20" s="41"/>
      <c r="F20" s="41"/>
      <c r="G20" s="41"/>
      <c r="H20" s="41"/>
      <c r="I20" s="41"/>
      <c r="J20" s="42"/>
    </row>
    <row r="21" spans="1:10" ht="18" customHeight="1" x14ac:dyDescent="0.3">
      <c r="A21" s="40" t="s">
        <v>21</v>
      </c>
      <c r="B21" s="41"/>
      <c r="C21" s="41"/>
      <c r="D21" s="41"/>
      <c r="E21" s="41"/>
      <c r="F21" s="41"/>
      <c r="G21" s="41"/>
      <c r="H21" s="41"/>
      <c r="I21" s="41"/>
      <c r="J21" s="42"/>
    </row>
    <row r="22" spans="1:10" ht="18" customHeight="1" x14ac:dyDescent="0.3">
      <c r="A22" s="47" t="s">
        <v>22</v>
      </c>
      <c r="B22" s="41"/>
      <c r="C22" s="41"/>
      <c r="D22" s="41"/>
      <c r="E22" s="41"/>
      <c r="F22" s="41"/>
      <c r="G22" s="41"/>
      <c r="H22" s="41"/>
      <c r="I22" s="41"/>
      <c r="J22" s="42"/>
    </row>
    <row r="23" spans="1:10" ht="18" customHeight="1" x14ac:dyDescent="0.3">
      <c r="A23" s="40" t="s">
        <v>23</v>
      </c>
      <c r="B23" s="41"/>
      <c r="C23" s="41"/>
      <c r="D23" s="41"/>
      <c r="E23" s="41"/>
      <c r="F23" s="41"/>
      <c r="G23" s="41"/>
      <c r="H23" s="41"/>
      <c r="I23" s="41"/>
      <c r="J23" s="42"/>
    </row>
    <row r="24" spans="1:10" ht="7.95" customHeight="1" x14ac:dyDescent="0.3">
      <c r="A24" s="17" t="s">
        <v>24</v>
      </c>
      <c r="B24" s="33"/>
      <c r="C24" s="33"/>
      <c r="D24" s="33"/>
      <c r="E24" s="33"/>
      <c r="F24" s="33"/>
      <c r="G24" s="33"/>
      <c r="H24" s="33"/>
      <c r="I24" s="33"/>
      <c r="J24" s="34"/>
    </row>
    <row r="25" spans="1:10" ht="18" customHeight="1" x14ac:dyDescent="0.3">
      <c r="A25" s="46"/>
      <c r="B25" s="46"/>
      <c r="C25" s="46"/>
      <c r="D25" s="46"/>
      <c r="E25" s="46"/>
      <c r="F25" s="46"/>
      <c r="G25" s="46"/>
      <c r="H25" s="46"/>
      <c r="I25" s="46"/>
      <c r="J25" s="46"/>
    </row>
    <row r="26" spans="1:10" x14ac:dyDescent="0.3">
      <c r="A26" s="18" t="s">
        <v>25</v>
      </c>
    </row>
  </sheetData>
  <mergeCells count="32">
    <mergeCell ref="A16:J16"/>
    <mergeCell ref="A15:C15"/>
    <mergeCell ref="D13:J13"/>
    <mergeCell ref="A25:J25"/>
    <mergeCell ref="A18:J18"/>
    <mergeCell ref="A21:J21"/>
    <mergeCell ref="A4:C4"/>
    <mergeCell ref="A11:J11"/>
    <mergeCell ref="A1:J1"/>
    <mergeCell ref="A13:C13"/>
    <mergeCell ref="D6:J6"/>
    <mergeCell ref="A9:C9"/>
    <mergeCell ref="A3:J3"/>
    <mergeCell ref="A6:C6"/>
    <mergeCell ref="D7:J7"/>
    <mergeCell ref="A7:C7"/>
    <mergeCell ref="A23:J23"/>
    <mergeCell ref="D4:J4"/>
    <mergeCell ref="D9:J9"/>
    <mergeCell ref="A17:J17"/>
    <mergeCell ref="A22:J22"/>
    <mergeCell ref="D12:J12"/>
    <mergeCell ref="D8:J8"/>
    <mergeCell ref="A20:J20"/>
    <mergeCell ref="A12:C12"/>
    <mergeCell ref="D15:J15"/>
    <mergeCell ref="D5:J5"/>
    <mergeCell ref="A19:J19"/>
    <mergeCell ref="D14:J14"/>
    <mergeCell ref="A5:C5"/>
    <mergeCell ref="A8:C8"/>
    <mergeCell ref="A14:C1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359"/>
  <sheetViews>
    <sheetView showGridLines="0" tabSelected="1" workbookViewId="0">
      <selection activeCell="E5" sqref="E5:H5"/>
    </sheetView>
  </sheetViews>
  <sheetFormatPr baseColWidth="10" defaultColWidth="8.88671875" defaultRowHeight="14.4" x14ac:dyDescent="0.3"/>
  <cols>
    <col min="1" max="1" width="6.44140625" customWidth="1"/>
    <col min="2" max="2" width="29.6640625" customWidth="1"/>
    <col min="3" max="3" width="24.109375" customWidth="1"/>
    <col min="4" max="4" width="37" customWidth="1"/>
    <col min="5" max="5" width="16.6640625" customWidth="1"/>
    <col min="6" max="6" width="14.77734375" customWidth="1"/>
    <col min="7" max="7" width="20.33203125" customWidth="1"/>
    <col min="8" max="8" width="24.109375" customWidth="1"/>
    <col min="9" max="18" width="0" hidden="1" customWidth="1"/>
  </cols>
  <sheetData>
    <row r="1" spans="1:8" ht="31.95" customHeight="1" x14ac:dyDescent="0.3">
      <c r="A1" s="89" t="s">
        <v>57</v>
      </c>
      <c r="B1" s="57"/>
      <c r="C1" s="57"/>
      <c r="D1" s="57"/>
      <c r="E1" s="57"/>
      <c r="F1" s="57"/>
      <c r="G1" s="57"/>
      <c r="H1" s="58"/>
    </row>
    <row r="2" spans="1:8" ht="7.95" customHeight="1" x14ac:dyDescent="0.3"/>
    <row r="3" spans="1:8" ht="19.95" customHeight="1" x14ac:dyDescent="0.3">
      <c r="A3" s="87" t="s">
        <v>58</v>
      </c>
      <c r="B3" s="57"/>
      <c r="C3" s="57"/>
      <c r="D3" s="57"/>
      <c r="E3" s="57"/>
      <c r="F3" s="57"/>
      <c r="G3" s="57"/>
      <c r="H3" s="58"/>
    </row>
    <row r="4" spans="1:8" ht="7.95" customHeight="1" x14ac:dyDescent="0.3"/>
    <row r="5" spans="1:8" ht="25.05" customHeight="1" x14ac:dyDescent="0.3">
      <c r="A5" s="55" t="s">
        <v>59</v>
      </c>
      <c r="B5" s="49"/>
      <c r="C5" s="49"/>
      <c r="D5" s="50"/>
      <c r="E5" s="90">
        <f ca="1">TODAY()</f>
        <v>46142</v>
      </c>
      <c r="F5" s="91"/>
      <c r="G5" s="91"/>
      <c r="H5" s="92"/>
    </row>
    <row r="6" spans="1:8" ht="7.95" customHeight="1" x14ac:dyDescent="0.3"/>
    <row r="7" spans="1:8" ht="22.05" customHeight="1" x14ac:dyDescent="0.3">
      <c r="A7" s="131" t="s">
        <v>60</v>
      </c>
      <c r="B7" s="131"/>
      <c r="C7" s="131"/>
      <c r="D7" s="131"/>
      <c r="E7" s="131"/>
      <c r="F7" s="131"/>
      <c r="G7" s="131"/>
      <c r="H7" s="131"/>
    </row>
    <row r="8" spans="1:8" x14ac:dyDescent="0.3">
      <c r="A8" s="123" t="s">
        <v>32</v>
      </c>
      <c r="B8" s="122" t="s">
        <v>61</v>
      </c>
      <c r="C8" s="122" t="s">
        <v>36</v>
      </c>
      <c r="D8" s="122" t="s">
        <v>62</v>
      </c>
      <c r="E8" s="123" t="s">
        <v>63</v>
      </c>
      <c r="F8" s="123" t="s">
        <v>64</v>
      </c>
      <c r="G8" s="123" t="s">
        <v>252</v>
      </c>
      <c r="H8" s="123" t="s">
        <v>253</v>
      </c>
    </row>
    <row r="9" spans="1:8" ht="19.95" customHeight="1" x14ac:dyDescent="0.3">
      <c r="A9" s="128">
        <v>1</v>
      </c>
      <c r="B9" s="127" t="str" cm="1">
        <f t="array" aca="1" ref="B9" ca="1">IFERROR(INDEX($K$60:$K$359,IFERROR(MATCH(_xlfn.AGGREGATE(14,6,$R$60:$R$359/($P$60:$P$359="URGENT"),1),IF($P$60:$P$359="URGENT",$R$60:$R$359),0),"")),"")</f>
        <v xml:space="preserve"> </v>
      </c>
      <c r="C9" s="127" cm="1">
        <f t="array" aca="1" ref="C9" ca="1">IFERROR(INDEX($L$60:$L$359,IFERROR(MATCH(_xlfn.AGGREGATE(14,6,$R$60:$R$359/($P$60:$P$359="URGENT"),1),IF($P$60:$P$359="URGENT",$R$60:$R$359),0),"")),"")</f>
        <v>0</v>
      </c>
      <c r="D9" s="127" t="str" cm="1">
        <f t="array" aca="1" ref="D9" ca="1">IFERROR(INDEX($M$60:$M$359,IFERROR(MATCH(_xlfn.AGGREGATE(14,6,$R$60:$R$359/($P$60:$P$359="URGENT"),1),IF($P$60:$P$359="URGENT",$R$60:$R$359),0),"")),"")</f>
        <v>Hexavalent Rappel (15 mois)</v>
      </c>
      <c r="E9" s="129" cm="1">
        <f t="array" aca="1" ref="E9" ca="1">IFERROR(INDEX($N$60:$N$359,IFERROR(MATCH(_xlfn.AGGREGATE(14,6,$R$60:$R$359/($P$60:$P$359="URGENT"),1),IF($P$60:$P$359="URGENT",$R$60:$R$359),0),"")),"")</f>
        <v>0</v>
      </c>
      <c r="F9" s="130"/>
      <c r="G9" s="127" t="s">
        <v>261</v>
      </c>
      <c r="H9" s="127"/>
    </row>
    <row r="10" spans="1:8" ht="19.95" customHeight="1" x14ac:dyDescent="0.3">
      <c r="A10" s="128">
        <v>2</v>
      </c>
      <c r="B10" s="127" t="str" cm="1">
        <f t="array" aca="1" ref="B10" ca="1">IFERROR(INDEX($K$60:$K$359,IFERROR(MATCH(_xlfn.AGGREGATE(14,6,$R$60:$R$359/($P$60:$P$359="URGENT"),2),IF($P$60:$P$359="URGENT",$R$60:$R$359),0),"")),"")</f>
        <v xml:space="preserve"> </v>
      </c>
      <c r="C10" s="127" cm="1">
        <f t="array" aca="1" ref="C10" ca="1">IFERROR(INDEX($L$60:$L$359,IFERROR(MATCH(_xlfn.AGGREGATE(14,6,$R$60:$R$359/($P$60:$P$359="URGENT"),2),IF($P$60:$P$359="URGENT",$R$60:$R$359),0),"")),"")</f>
        <v>0</v>
      </c>
      <c r="D10" s="127" t="str" cm="1">
        <f t="array" aca="1" ref="D10" ca="1">IFERROR(INDEX($M$60:$M$359,IFERROR(MATCH(_xlfn.AGGREGATE(14,6,$R$60:$R$359/($P$60:$P$359="URGENT"),2),IF($P$60:$P$359="URGENT",$R$60:$R$359),0),"")),"")</f>
        <v>RRO D2 (15 mois)</v>
      </c>
      <c r="E10" s="129" cm="1">
        <f t="array" aca="1" ref="E10" ca="1">IFERROR(INDEX($N$60:$N$359,IFERROR(MATCH(_xlfn.AGGREGATE(14,6,$R$60:$R$359/($P$60:$P$359="URGENT"),2),IF($P$60:$P$359="URGENT",$R$60:$R$359),0),"")),"")</f>
        <v>0</v>
      </c>
      <c r="F10" s="130"/>
      <c r="G10" s="127" t="s">
        <v>261</v>
      </c>
      <c r="H10" s="127"/>
    </row>
    <row r="11" spans="1:8" ht="19.95" customHeight="1" x14ac:dyDescent="0.3">
      <c r="A11" s="128">
        <v>3</v>
      </c>
      <c r="B11" s="127" t="str" cm="1">
        <f t="array" aca="1" ref="B11" ca="1">IFERROR(INDEX($K$60:$K$359,IFERROR(MATCH(_xlfn.AGGREGATE(14,6,$R$60:$R$359/($P$60:$P$359="URGENT"),3),IF($P$60:$P$359="URGENT",$R$60:$R$359),0),"")),"")</f>
        <v xml:space="preserve"> </v>
      </c>
      <c r="C11" s="127" cm="1">
        <f t="array" aca="1" ref="C11" ca="1">IFERROR(INDEX($L$60:$L$359,IFERROR(MATCH(_xlfn.AGGREGATE(14,6,$R$60:$R$359/($P$60:$P$359="URGENT"),3),IF($P$60:$P$359="URGENT",$R$60:$R$359),0),"")),"")</f>
        <v>0</v>
      </c>
      <c r="D11" s="127" t="str" cm="1">
        <f t="array" aca="1" ref="D11" ca="1">IFERROR(INDEX($M$60:$M$359,IFERROR(MATCH(_xlfn.AGGREGATE(14,6,$R$60:$R$359/($P$60:$P$359="URGENT"),3),IF($P$60:$P$359="URGENT",$R$60:$R$359),0),"")),"")</f>
        <v>RRO D1 (12 mois)</v>
      </c>
      <c r="E11" s="129" cm="1">
        <f t="array" aca="1" ref="E11" ca="1">IFERROR(INDEX($N$60:$N$359,IFERROR(MATCH(_xlfn.AGGREGATE(14,6,$R$60:$R$359/($P$60:$P$359="URGENT"),3),IF($P$60:$P$359="URGENT",$R$60:$R$359),0),"")),"")</f>
        <v>0</v>
      </c>
      <c r="F11" s="130"/>
      <c r="G11" s="127" t="s">
        <v>261</v>
      </c>
      <c r="H11" s="127"/>
    </row>
    <row r="12" spans="1:8" ht="19.95" customHeight="1" x14ac:dyDescent="0.3">
      <c r="A12" s="128">
        <v>4</v>
      </c>
      <c r="B12" s="127" t="str" cm="1">
        <f t="array" aca="1" ref="B12" ca="1">IFERROR(INDEX($K$60:$K$359,IFERROR(MATCH(_xlfn.AGGREGATE(14,6,$R$60:$R$359/($P$60:$P$359="URGENT"),4),IF($P$60:$P$359="URGENT",$R$60:$R$359),0),"")),"")</f>
        <v xml:space="preserve"> </v>
      </c>
      <c r="C12" s="127" cm="1">
        <f t="array" aca="1" ref="C12" ca="1">IFERROR(INDEX($L$60:$L$359,IFERROR(MATCH(_xlfn.AGGREGATE(14,6,$R$60:$R$359/($P$60:$P$359="URGENT"),4),IF($P$60:$P$359="URGENT",$R$60:$R$359),0),"")),"")</f>
        <v>0</v>
      </c>
      <c r="D12" s="127" t="str" cm="1">
        <f t="array" aca="1" ref="D12" ca="1">IFERROR(INDEX($M$60:$M$359,IFERROR(MATCH(_xlfn.AGGREGATE(14,6,$R$60:$R$359/($P$60:$P$359="URGENT"),4),IF($P$60:$P$359="URGENT",$R$60:$R$359),0),"")),"")</f>
        <v>Méningocoque ACWY (15 mois)</v>
      </c>
      <c r="E12" s="129" cm="1">
        <f t="array" aca="1" ref="E12" ca="1">IFERROR(INDEX($N$60:$N$359,IFERROR(MATCH(_xlfn.AGGREGATE(14,6,$R$60:$R$359/($P$60:$P$359="URGENT"),4),IF($P$60:$P$359="URGENT",$R$60:$R$359),0),"")),"")</f>
        <v>0</v>
      </c>
      <c r="F12" s="130"/>
      <c r="G12" s="127" t="s">
        <v>261</v>
      </c>
      <c r="H12" s="127"/>
    </row>
    <row r="13" spans="1:8" ht="19.95" customHeight="1" x14ac:dyDescent="0.3">
      <c r="A13" s="128">
        <v>5</v>
      </c>
      <c r="B13" s="127" t="str" cm="1">
        <f t="array" aca="1" ref="B13" ca="1">IFERROR(INDEX($K$60:$K$359,IFERROR(MATCH(_xlfn.AGGREGATE(14,6,$R$60:$R$359/($P$60:$P$359="URGENT"),5),IF($P$60:$P$359="URGENT",$R$60:$R$359),0),"")),"")</f>
        <v/>
      </c>
      <c r="C13" s="127" t="str" cm="1">
        <f t="array" aca="1" ref="C13" ca="1">IFERROR(INDEX($L$60:$L$359,IFERROR(MATCH(_xlfn.AGGREGATE(14,6,$R$60:$R$359/($P$60:$P$359="URGENT"),5),IF($P$60:$P$359="URGENT",$R$60:$R$359),0),"")),"")</f>
        <v/>
      </c>
      <c r="D13" s="127" t="str" cm="1">
        <f t="array" aca="1" ref="D13" ca="1">IFERROR(INDEX($M$60:$M$359,IFERROR(MATCH(_xlfn.AGGREGATE(14,6,$R$60:$R$359/($P$60:$P$359="URGENT"),5),IF($P$60:$P$359="URGENT",$R$60:$R$359),0),"")),"")</f>
        <v/>
      </c>
      <c r="E13" s="129" t="str" cm="1">
        <f t="array" aca="1" ref="E13" ca="1">IFERROR(INDEX($N$60:$N$359,IFERROR(MATCH(_xlfn.AGGREGATE(14,6,$R$60:$R$359/($P$60:$P$359="URGENT"),5),IF($P$60:$P$359="URGENT",$R$60:$R$359),0),"")),"")</f>
        <v/>
      </c>
      <c r="F13" s="130" t="str" cm="1">
        <f t="array" aca="1" ref="F13" ca="1">IFERROR(INDEX($Q$60:$Q$359,IFERROR(MATCH(_xlfn.AGGREGATE(14,6,$R$60:$R$359/($P$60:$P$359="URGENT"),5),IF($P$60:$P$359="URGENT",$R$60:$R$359),0),"")),"")</f>
        <v/>
      </c>
      <c r="G13" s="127" t="s">
        <v>261</v>
      </c>
      <c r="H13" s="127"/>
    </row>
    <row r="14" spans="1:8" ht="19.95" customHeight="1" x14ac:dyDescent="0.3">
      <c r="A14" s="128">
        <v>6</v>
      </c>
      <c r="B14" s="127" t="str" cm="1">
        <f t="array" aca="1" ref="B14" ca="1">IFERROR(INDEX($K$60:$K$359,IFERROR(MATCH(_xlfn.AGGREGATE(14,6,$R$60:$R$359/($P$60:$P$359="URGENT"),6),IF($P$60:$P$359="URGENT",$R$60:$R$359),0),"")),"")</f>
        <v/>
      </c>
      <c r="C14" s="127" t="str" cm="1">
        <f t="array" aca="1" ref="C14" ca="1">IFERROR(INDEX($L$60:$L$359,IFERROR(MATCH(_xlfn.AGGREGATE(14,6,$R$60:$R$359/($P$60:$P$359="URGENT"),6),IF($P$60:$P$359="URGENT",$R$60:$R$359),0),"")),"")</f>
        <v/>
      </c>
      <c r="D14" s="127" t="str" cm="1">
        <f t="array" aca="1" ref="D14" ca="1">IFERROR(INDEX($M$60:$M$359,IFERROR(MATCH(_xlfn.AGGREGATE(14,6,$R$60:$R$359/($P$60:$P$359="URGENT"),6),IF($P$60:$P$359="URGENT",$R$60:$R$359),0),"")),"")</f>
        <v/>
      </c>
      <c r="E14" s="129" t="str" cm="1">
        <f t="array" aca="1" ref="E14" ca="1">IFERROR(INDEX($N$60:$N$359,IFERROR(MATCH(_xlfn.AGGREGATE(14,6,$R$60:$R$359/($P$60:$P$359="URGENT"),6),IF($P$60:$P$359="URGENT",$R$60:$R$359),0),"")),"")</f>
        <v/>
      </c>
      <c r="F14" s="130" t="str" cm="1">
        <f t="array" aca="1" ref="F14" ca="1">IFERROR(INDEX($Q$60:$Q$359,IFERROR(MATCH(_xlfn.AGGREGATE(14,6,$R$60:$R$359/($P$60:$P$359="URGENT"),6),IF($P$60:$P$359="URGENT",$R$60:$R$359),0),"")),"")</f>
        <v/>
      </c>
      <c r="G14" s="127" t="s">
        <v>261</v>
      </c>
      <c r="H14" s="127"/>
    </row>
    <row r="15" spans="1:8" ht="19.95" customHeight="1" x14ac:dyDescent="0.3">
      <c r="A15" s="128">
        <v>7</v>
      </c>
      <c r="B15" s="127" t="str" cm="1">
        <f t="array" aca="1" ref="B15" ca="1">IFERROR(INDEX($K$60:$K$359,IFERROR(MATCH(_xlfn.AGGREGATE(14,6,$R$60:$R$359/($P$60:$P$359="URGENT"),7),IF($P$60:$P$359="URGENT",$R$60:$R$359),0),"")),"")</f>
        <v/>
      </c>
      <c r="C15" s="127" t="str" cm="1">
        <f t="array" aca="1" ref="C15" ca="1">IFERROR(INDEX($L$60:$L$359,IFERROR(MATCH(_xlfn.AGGREGATE(14,6,$R$60:$R$359/($P$60:$P$359="URGENT"),7),IF($P$60:$P$359="URGENT",$R$60:$R$359),0),"")),"")</f>
        <v/>
      </c>
      <c r="D15" s="127" t="str" cm="1">
        <f t="array" aca="1" ref="D15" ca="1">IFERROR(INDEX($M$60:$M$359,IFERROR(MATCH(_xlfn.AGGREGATE(14,6,$R$60:$R$359/($P$60:$P$359="URGENT"),7),IF($P$60:$P$359="URGENT",$R$60:$R$359),0),"")),"")</f>
        <v/>
      </c>
      <c r="E15" s="129" t="str" cm="1">
        <f t="array" aca="1" ref="E15" ca="1">IFERROR(INDEX($N$60:$N$359,IFERROR(MATCH(_xlfn.AGGREGATE(14,6,$R$60:$R$359/($P$60:$P$359="URGENT"),7),IF($P$60:$P$359="URGENT",$R$60:$R$359),0),"")),"")</f>
        <v/>
      </c>
      <c r="F15" s="130" t="str" cm="1">
        <f t="array" aca="1" ref="F15" ca="1">IFERROR(INDEX($Q$60:$Q$359,IFERROR(MATCH(_xlfn.AGGREGATE(14,6,$R$60:$R$359/($P$60:$P$359="URGENT"),7),IF($P$60:$P$359="URGENT",$R$60:$R$359),0),"")),"")</f>
        <v/>
      </c>
      <c r="G15" s="127" t="s">
        <v>261</v>
      </c>
      <c r="H15" s="127"/>
    </row>
    <row r="16" spans="1:8" ht="19.95" customHeight="1" x14ac:dyDescent="0.3">
      <c r="A16" s="128">
        <v>8</v>
      </c>
      <c r="B16" s="127" t="str" cm="1">
        <f t="array" aca="1" ref="B16" ca="1">IFERROR(INDEX($K$60:$K$359,IFERROR(MATCH(_xlfn.AGGREGATE(14,6,$R$60:$R$359/($P$60:$P$359="URGENT"),8),IF($P$60:$P$359="URGENT",$R$60:$R$359),0),"")),"")</f>
        <v/>
      </c>
      <c r="C16" s="127" t="str" cm="1">
        <f t="array" aca="1" ref="C16" ca="1">IFERROR(INDEX($L$60:$L$359,IFERROR(MATCH(_xlfn.AGGREGATE(14,6,$R$60:$R$359/($P$60:$P$359="URGENT"),8),IF($P$60:$P$359="URGENT",$R$60:$R$359),0),"")),"")</f>
        <v/>
      </c>
      <c r="D16" s="127" t="str" cm="1">
        <f t="array" aca="1" ref="D16" ca="1">IFERROR(INDEX($M$60:$M$359,IFERROR(MATCH(_xlfn.AGGREGATE(14,6,$R$60:$R$359/($P$60:$P$359="URGENT"),8),IF($P$60:$P$359="URGENT",$R$60:$R$359),0),"")),"")</f>
        <v/>
      </c>
      <c r="E16" s="129" t="str" cm="1">
        <f t="array" aca="1" ref="E16" ca="1">IFERROR(INDEX($N$60:$N$359,IFERROR(MATCH(_xlfn.AGGREGATE(14,6,$R$60:$R$359/($P$60:$P$359="URGENT"),8),IF($P$60:$P$359="URGENT",$R$60:$R$359),0),"")),"")</f>
        <v/>
      </c>
      <c r="F16" s="130" t="str" cm="1">
        <f t="array" aca="1" ref="F16" ca="1">IFERROR(INDEX($Q$60:$Q$359,IFERROR(MATCH(_xlfn.AGGREGATE(14,6,$R$60:$R$359/($P$60:$P$359="URGENT"),8),IF($P$60:$P$359="URGENT",$R$60:$R$359),0),"")),"")</f>
        <v/>
      </c>
      <c r="G16" s="127" t="s">
        <v>261</v>
      </c>
      <c r="H16" s="127"/>
    </row>
    <row r="17" spans="1:8" ht="19.95" customHeight="1" x14ac:dyDescent="0.3">
      <c r="A17" s="128">
        <v>9</v>
      </c>
      <c r="B17" s="127" t="str" cm="1">
        <f t="array" aca="1" ref="B17" ca="1">IFERROR(INDEX($K$60:$K$359,IFERROR(MATCH(_xlfn.AGGREGATE(14,6,$R$60:$R$359/($P$60:$P$359="URGENT"),9),IF($P$60:$P$359="URGENT",$R$60:$R$359),0),"")),"")</f>
        <v/>
      </c>
      <c r="C17" s="127" t="str" cm="1">
        <f t="array" aca="1" ref="C17" ca="1">IFERROR(INDEX($L$60:$L$359,IFERROR(MATCH(_xlfn.AGGREGATE(14,6,$R$60:$R$359/($P$60:$P$359="URGENT"),9),IF($P$60:$P$359="URGENT",$R$60:$R$359),0),"")),"")</f>
        <v/>
      </c>
      <c r="D17" s="127" t="str" cm="1">
        <f t="array" aca="1" ref="D17" ca="1">IFERROR(INDEX($M$60:$M$359,IFERROR(MATCH(_xlfn.AGGREGATE(14,6,$R$60:$R$359/($P$60:$P$359="URGENT"),9),IF($P$60:$P$359="URGENT",$R$60:$R$359),0),"")),"")</f>
        <v/>
      </c>
      <c r="E17" s="129" t="str" cm="1">
        <f t="array" aca="1" ref="E17" ca="1">IFERROR(INDEX($N$60:$N$359,IFERROR(MATCH(_xlfn.AGGREGATE(14,6,$R$60:$R$359/($P$60:$P$359="URGENT"),9),IF($P$60:$P$359="URGENT",$R$60:$R$359),0),"")),"")</f>
        <v/>
      </c>
      <c r="F17" s="130" t="str" cm="1">
        <f t="array" aca="1" ref="F17" ca="1">IFERROR(INDEX($Q$60:$Q$359,IFERROR(MATCH(_xlfn.AGGREGATE(14,6,$R$60:$R$359/($P$60:$P$359="URGENT"),9),IF($P$60:$P$359="URGENT",$R$60:$R$359),0),"")),"")</f>
        <v/>
      </c>
      <c r="G17" s="127" t="s">
        <v>261</v>
      </c>
      <c r="H17" s="127"/>
    </row>
    <row r="18" spans="1:8" ht="19.95" customHeight="1" x14ac:dyDescent="0.3">
      <c r="A18" s="128">
        <v>10</v>
      </c>
      <c r="B18" s="127" t="str" cm="1">
        <f t="array" aca="1" ref="B18" ca="1">IFERROR(INDEX($K$60:$K$359,IFERROR(MATCH(_xlfn.AGGREGATE(14,6,$R$60:$R$359/($P$60:$P$359="URGENT"),10),IF($P$60:$P$359="URGENT",$R$60:$R$359),0),"")),"")</f>
        <v/>
      </c>
      <c r="C18" s="127" t="str" cm="1">
        <f t="array" aca="1" ref="C18" ca="1">IFERROR(INDEX($L$60:$L$359,IFERROR(MATCH(_xlfn.AGGREGATE(14,6,$R$60:$R$359/($P$60:$P$359="URGENT"),10),IF($P$60:$P$359="URGENT",$R$60:$R$359),0),"")),"")</f>
        <v/>
      </c>
      <c r="D18" s="127" t="str" cm="1">
        <f t="array" aca="1" ref="D18" ca="1">IFERROR(INDEX($M$60:$M$359,IFERROR(MATCH(_xlfn.AGGREGATE(14,6,$R$60:$R$359/($P$60:$P$359="URGENT"),10),IF($P$60:$P$359="URGENT",$R$60:$R$359),0),"")),"")</f>
        <v/>
      </c>
      <c r="E18" s="129" t="str" cm="1">
        <f t="array" aca="1" ref="E18" ca="1">IFERROR(INDEX($N$60:$N$359,IFERROR(MATCH(_xlfn.AGGREGATE(14,6,$R$60:$R$359/($P$60:$P$359="URGENT"),10),IF($P$60:$P$359="URGENT",$R$60:$R$359),0),"")),"")</f>
        <v/>
      </c>
      <c r="F18" s="130" t="str" cm="1">
        <f t="array" aca="1" ref="F18" ca="1">IFERROR(INDEX($Q$60:$Q$359,IFERROR(MATCH(_xlfn.AGGREGATE(14,6,$R$60:$R$359/($P$60:$P$359="URGENT"),10),IF($P$60:$P$359="URGENT",$R$60:$R$359),0),"")),"")</f>
        <v/>
      </c>
      <c r="G18" s="127" t="s">
        <v>261</v>
      </c>
      <c r="H18" s="127"/>
    </row>
    <row r="19" spans="1:8" ht="18" customHeight="1" x14ac:dyDescent="0.3">
      <c r="A19" s="128">
        <v>11</v>
      </c>
      <c r="B19" s="127" t="str" cm="1">
        <f t="array" aca="1" ref="B19" ca="1">IFERROR(INDEX($K$60:$K$359,IFERROR(MATCH(_xlfn.AGGREGATE(14,6,$R$60:$R$359/($P$60:$P$359="URGENT"),11),IF($P$60:$P$359="URGENT",$R$60:$R$359),0),"")),"")</f>
        <v/>
      </c>
      <c r="C19" s="127" t="str" cm="1">
        <f t="array" aca="1" ref="C19" ca="1">IFERROR(INDEX($L$60:$L$359,IFERROR(MATCH(_xlfn.AGGREGATE(14,6,$R$60:$R$359/($P$60:$P$359="URGENT"),11),IF($P$60:$P$359="URGENT",$R$60:$R$359),0),"")),"")</f>
        <v/>
      </c>
      <c r="D19" s="127" t="str" cm="1">
        <f t="array" aca="1" ref="D19" ca="1">IFERROR(INDEX($M$60:$M$359,IFERROR(MATCH(_xlfn.AGGREGATE(14,6,$R$60:$R$359/($P$60:$P$359="URGENT"),11),IF($P$60:$P$359="URGENT",$R$60:$R$359),0),"")),"")</f>
        <v/>
      </c>
      <c r="E19" s="129" t="str" cm="1">
        <f t="array" aca="1" ref="E19" ca="1">IFERROR(INDEX($N$60:$N$359,IFERROR(MATCH(_xlfn.AGGREGATE(14,6,$R$60:$R$359/($P$60:$P$359="URGENT"),11),IF($P$60:$P$359="URGENT",$R$60:$R$359),0),"")),"")</f>
        <v/>
      </c>
      <c r="F19" s="130" t="str" cm="1">
        <f t="array" aca="1" ref="F19" ca="1">IFERROR(INDEX($Q$60:$Q$359,IFERROR(MATCH(_xlfn.AGGREGATE(14,6,$R$60:$R$359/($P$60:$P$359="URGENT"),11),IF($P$60:$P$359="URGENT",$R$60:$R$359),0),"")),"")</f>
        <v/>
      </c>
      <c r="G19" s="127" t="s">
        <v>261</v>
      </c>
      <c r="H19" s="127"/>
    </row>
    <row r="20" spans="1:8" ht="22.05" customHeight="1" x14ac:dyDescent="0.3">
      <c r="A20" s="128">
        <v>12</v>
      </c>
      <c r="B20" s="127" t="str" cm="1">
        <f t="array" aca="1" ref="B20" ca="1">IFERROR(INDEX($K$60:$K$359,IFERROR(MATCH(_xlfn.AGGREGATE(14,6,$R$60:$R$359/($P$60:$P$359="URGENT"),12),IF($P$60:$P$359="URGENT",$R$60:$R$359),0),"")),"")</f>
        <v/>
      </c>
      <c r="C20" s="127" t="str" cm="1">
        <f t="array" aca="1" ref="C20" ca="1">IFERROR(INDEX($L$60:$L$359,IFERROR(MATCH(_xlfn.AGGREGATE(14,6,$R$60:$R$359/($P$60:$P$359="URGENT"),12),IF($P$60:$P$359="URGENT",$R$60:$R$359),0),"")),"")</f>
        <v/>
      </c>
      <c r="D20" s="127" t="str" cm="1">
        <f t="array" aca="1" ref="D20" ca="1">IFERROR(INDEX($M$60:$M$359,IFERROR(MATCH(_xlfn.AGGREGATE(14,6,$R$60:$R$359/($P$60:$P$359="URGENT"),12),IF($P$60:$P$359="URGENT",$R$60:$R$359),0),"")),"")</f>
        <v/>
      </c>
      <c r="E20" s="129" t="str" cm="1">
        <f t="array" aca="1" ref="E20" ca="1">IFERROR(INDEX($N$60:$N$359,IFERROR(MATCH(_xlfn.AGGREGATE(14,6,$R$60:$R$359/($P$60:$P$359="URGENT"),12),IF($P$60:$P$359="URGENT",$R$60:$R$359),0),"")),"")</f>
        <v/>
      </c>
      <c r="F20" s="130" t="str" cm="1">
        <f t="array" aca="1" ref="F20" ca="1">IFERROR(INDEX($Q$60:$Q$359,IFERROR(MATCH(_xlfn.AGGREGATE(14,6,$R$60:$R$359/($P$60:$P$359="URGENT"),12),IF($P$60:$P$359="URGENT",$R$60:$R$359),0),"")),"")</f>
        <v/>
      </c>
      <c r="G20" s="127" t="s">
        <v>261</v>
      </c>
      <c r="H20" s="127"/>
    </row>
    <row r="21" spans="1:8" x14ac:dyDescent="0.3">
      <c r="A21" s="128">
        <v>13</v>
      </c>
      <c r="B21" s="127" t="str" cm="1">
        <f t="array" aca="1" ref="B21" ca="1">IFERROR(INDEX($K$60:$K$359,IFERROR(MATCH(_xlfn.AGGREGATE(14,6,$R$60:$R$359/($P$60:$P$359="URGENT"),13),IF($P$60:$P$359="URGENT",$R$60:$R$359),0),"")),"")</f>
        <v/>
      </c>
      <c r="C21" s="127" t="str" cm="1">
        <f t="array" aca="1" ref="C21" ca="1">IFERROR(INDEX($L$60:$L$359,IFERROR(MATCH(_xlfn.AGGREGATE(14,6,$R$60:$R$359/($P$60:$P$359="URGENT"),13),IF($P$60:$P$359="URGENT",$R$60:$R$359),0),"")),"")</f>
        <v/>
      </c>
      <c r="D21" s="127" t="str" cm="1">
        <f t="array" aca="1" ref="D21" ca="1">IFERROR(INDEX($M$60:$M$359,IFERROR(MATCH(_xlfn.AGGREGATE(14,6,$R$60:$R$359/($P$60:$P$359="URGENT"),13),IF($P$60:$P$359="URGENT",$R$60:$R$359),0),"")),"")</f>
        <v/>
      </c>
      <c r="E21" s="129" t="str" cm="1">
        <f t="array" aca="1" ref="E21" ca="1">IFERROR(INDEX($N$60:$N$359,IFERROR(MATCH(_xlfn.AGGREGATE(14,6,$R$60:$R$359/($P$60:$P$359="URGENT"),13),IF($P$60:$P$359="URGENT",$R$60:$R$359),0),"")),"")</f>
        <v/>
      </c>
      <c r="F21" s="130" t="str" cm="1">
        <f t="array" aca="1" ref="F21" ca="1">IFERROR(INDEX($Q$60:$Q$359,IFERROR(MATCH(_xlfn.AGGREGATE(14,6,$R$60:$R$359/($P$60:$P$359="URGENT"),13),IF($P$60:$P$359="URGENT",$R$60:$R$359),0),"")),"")</f>
        <v/>
      </c>
      <c r="G21" s="127" t="s">
        <v>261</v>
      </c>
      <c r="H21" s="127"/>
    </row>
    <row r="22" spans="1:8" ht="19.95" customHeight="1" x14ac:dyDescent="0.3">
      <c r="A22" s="128">
        <v>14</v>
      </c>
      <c r="B22" s="127" t="str" cm="1">
        <f t="array" aca="1" ref="B22" ca="1">IFERROR(INDEX($K$60:$K$359,IFERROR(MATCH(_xlfn.AGGREGATE(14,6,$R$60:$R$359/($P$60:$P$359="URGENT"),14),IF($P$60:$P$359="URGENT",$R$60:$R$359),0),"")),"")</f>
        <v/>
      </c>
      <c r="C22" s="127" t="str" cm="1">
        <f t="array" aca="1" ref="C22" ca="1">IFERROR(INDEX($L$60:$L$359,IFERROR(MATCH(_xlfn.AGGREGATE(14,6,$R$60:$R$359/($P$60:$P$359="URGENT"),14),IF($P$60:$P$359="URGENT",$R$60:$R$359),0),"")),"")</f>
        <v/>
      </c>
      <c r="D22" s="127" t="str" cm="1">
        <f t="array" aca="1" ref="D22" ca="1">IFERROR(INDEX($M$60:$M$359,IFERROR(MATCH(_xlfn.AGGREGATE(14,6,$R$60:$R$359/($P$60:$P$359="URGENT"),14),IF($P$60:$P$359="URGENT",$R$60:$R$359),0),"")),"")</f>
        <v/>
      </c>
      <c r="E22" s="129" t="str" cm="1">
        <f t="array" aca="1" ref="E22" ca="1">IFERROR(INDEX($N$60:$N$359,IFERROR(MATCH(_xlfn.AGGREGATE(14,6,$R$60:$R$359/($P$60:$P$359="URGENT"),14),IF($P$60:$P$359="URGENT",$R$60:$R$359),0),"")),"")</f>
        <v/>
      </c>
      <c r="F22" s="130" t="str" cm="1">
        <f t="array" aca="1" ref="F22" ca="1">IFERROR(INDEX($Q$60:$Q$359,IFERROR(MATCH(_xlfn.AGGREGATE(14,6,$R$60:$R$359/($P$60:$P$359="URGENT"),14),IF($P$60:$P$359="URGENT",$R$60:$R$359),0),"")),"")</f>
        <v/>
      </c>
      <c r="G22" s="127" t="s">
        <v>261</v>
      </c>
      <c r="H22" s="127"/>
    </row>
    <row r="23" spans="1:8" ht="19.95" customHeight="1" x14ac:dyDescent="0.3">
      <c r="A23" s="128">
        <v>15</v>
      </c>
      <c r="B23" s="127" t="str" cm="1">
        <f t="array" aca="1" ref="B23" ca="1">IFERROR(INDEX($K$60:$K$359,IFERROR(MATCH(_xlfn.AGGREGATE(14,6,$R$60:$R$359/($P$60:$P$359="URGENT"),15),IF($P$60:$P$359="URGENT",$R$60:$R$359),0),"")),"")</f>
        <v/>
      </c>
      <c r="C23" s="127" t="str" cm="1">
        <f t="array" aca="1" ref="C23" ca="1">IFERROR(INDEX($L$60:$L$359,IFERROR(MATCH(_xlfn.AGGREGATE(14,6,$R$60:$R$359/($P$60:$P$359="URGENT"),15),IF($P$60:$P$359="URGENT",$R$60:$R$359),0),"")),"")</f>
        <v/>
      </c>
      <c r="D23" s="127" t="str" cm="1">
        <f t="array" aca="1" ref="D23" ca="1">IFERROR(INDEX($M$60:$M$359,IFERROR(MATCH(_xlfn.AGGREGATE(14,6,$R$60:$R$359/($P$60:$P$359="URGENT"),15),IF($P$60:$P$359="URGENT",$R$60:$R$359),0),"")),"")</f>
        <v/>
      </c>
      <c r="E23" s="129" t="str" cm="1">
        <f t="array" aca="1" ref="E23" ca="1">IFERROR(INDEX($N$60:$N$359,IFERROR(MATCH(_xlfn.AGGREGATE(14,6,$R$60:$R$359/($P$60:$P$359="URGENT"),15),IF($P$60:$P$359="URGENT",$R$60:$R$359),0),"")),"")</f>
        <v/>
      </c>
      <c r="F23" s="130" t="str" cm="1">
        <f t="array" aca="1" ref="F23" ca="1">IFERROR(INDEX($Q$60:$Q$359,IFERROR(MATCH(_xlfn.AGGREGATE(14,6,$R$60:$R$359/($P$60:$P$359="URGENT"),15),IF($P$60:$P$359="URGENT",$R$60:$R$359),0),"")),"")</f>
        <v/>
      </c>
      <c r="G23" s="127" t="s">
        <v>261</v>
      </c>
      <c r="H23" s="127"/>
    </row>
    <row r="24" spans="1:8" ht="19.95" customHeight="1" x14ac:dyDescent="0.3"/>
    <row r="25" spans="1:8" ht="19.95" customHeight="1" x14ac:dyDescent="0.3">
      <c r="A25" s="132" t="s">
        <v>69</v>
      </c>
      <c r="B25" s="132"/>
      <c r="C25" s="132"/>
      <c r="D25" s="132"/>
      <c r="E25" s="132"/>
      <c r="F25" s="132"/>
      <c r="G25" s="132"/>
      <c r="H25" s="132"/>
    </row>
    <row r="26" spans="1:8" ht="19.95" customHeight="1" x14ac:dyDescent="0.3">
      <c r="A26" s="122" t="s">
        <v>32</v>
      </c>
      <c r="B26" s="122" t="s">
        <v>61</v>
      </c>
      <c r="C26" s="122" t="s">
        <v>36</v>
      </c>
      <c r="D26" s="122" t="s">
        <v>62</v>
      </c>
      <c r="E26" s="122" t="s">
        <v>63</v>
      </c>
      <c r="F26" s="122" t="s">
        <v>262</v>
      </c>
      <c r="G26" s="122" t="s">
        <v>252</v>
      </c>
      <c r="H26" s="122" t="s">
        <v>263</v>
      </c>
    </row>
    <row r="27" spans="1:8" ht="19.95" customHeight="1" x14ac:dyDescent="0.3">
      <c r="A27" s="128">
        <v>1</v>
      </c>
      <c r="B27" s="127" t="str" cm="1">
        <f t="array" aca="1" ref="B27" ca="1">IFERROR(INDEX($K$60:$K$359,IFERROR(MATCH(_xlfn.AGGREGATE(15,6,$R$60:$R$359/($P$60:$P$359="RAPPEL"),1),IF($P$60:$P$359="RAPPEL",$R$60:$R$359),0),"")),"")</f>
        <v/>
      </c>
      <c r="C27" s="127" t="str" cm="1">
        <f t="array" aca="1" ref="C27" ca="1">IFERROR(INDEX($L$60:$L$359,IFERROR(MATCH(_xlfn.AGGREGATE(15,6,$R$60:$R$359/($P$60:$P$359="RAPPEL"),1),IF($P$60:$P$359="RAPPEL",$R$60:$R$359),0),"")),"")</f>
        <v/>
      </c>
      <c r="D27" s="127" t="str" cm="1">
        <f t="array" aca="1" ref="D27" ca="1">IFERROR(INDEX($M$60:$M$359,IFERROR(MATCH(_xlfn.AGGREGATE(15,6,$R$60:$R$359/($P$60:$P$359="RAPPEL"),1),IF($P$60:$P$359="RAPPEL",$R$60:$R$359),0),"")),"")</f>
        <v/>
      </c>
      <c r="E27" s="129" t="str" cm="1">
        <f t="array" aca="1" ref="E27" ca="1">IFERROR(INDEX($N$60:$N$359,IFERROR(MATCH(_xlfn.AGGREGATE(15,6,$R$60:$R$359/($P$60:$P$359="RAPPEL"),1),IF($P$60:$P$359="RAPPEL",$R$60:$R$359),0),"")),"")</f>
        <v/>
      </c>
      <c r="F27" s="130" t="str" cm="1">
        <f t="array" aca="1" ref="F27" ca="1">IFERROR(INDEX($Q$60:$Q$359,IFERROR(MATCH(_xlfn.AGGREGATE(15,6,$R$60:$R$359/($P$60:$P$359="RAPPEL"),1),IF($P$60:$P$359="RAPPEL",$R$60:$R$359),0),"")),"")</f>
        <v/>
      </c>
      <c r="G27" s="127" t="s">
        <v>261</v>
      </c>
      <c r="H27" s="127"/>
    </row>
    <row r="28" spans="1:8" ht="19.95" customHeight="1" x14ac:dyDescent="0.3">
      <c r="A28" s="128">
        <v>2</v>
      </c>
      <c r="B28" s="127" t="str" cm="1">
        <f t="array" aca="1" ref="B28" ca="1">IFERROR(INDEX($K$60:$K$359,IFERROR(MATCH(_xlfn.AGGREGATE(15,6,$R$60:$R$359/($P$60:$P$359="RAPPEL"),2),IF($P$60:$P$359="RAPPEL",$R$60:$R$359),0),"")),"")</f>
        <v/>
      </c>
      <c r="C28" s="127" t="str" cm="1">
        <f t="array" aca="1" ref="C28" ca="1">IFERROR(INDEX($L$60:$L$359,IFERROR(MATCH(_xlfn.AGGREGATE(15,6,$R$60:$R$359/($P$60:$P$359="RAPPEL"),2),IF($P$60:$P$359="RAPPEL",$R$60:$R$359),0),"")),"")</f>
        <v/>
      </c>
      <c r="D28" s="127" t="str" cm="1">
        <f t="array" aca="1" ref="D28" ca="1">IFERROR(INDEX($M$60:$M$359,IFERROR(MATCH(_xlfn.AGGREGATE(15,6,$R$60:$R$359/($P$60:$P$359="RAPPEL"),2),IF($P$60:$P$359="RAPPEL",$R$60:$R$359),0),"")),"")</f>
        <v/>
      </c>
      <c r="E28" s="129" t="str" cm="1">
        <f t="array" aca="1" ref="E28" ca="1">IFERROR(INDEX($N$60:$N$359,IFERROR(MATCH(_xlfn.AGGREGATE(15,6,$R$60:$R$359/($P$60:$P$359="RAPPEL"),2),IF($P$60:$P$359="RAPPEL",$R$60:$R$359),0),"")),"")</f>
        <v/>
      </c>
      <c r="F28" s="130" t="str" cm="1">
        <f t="array" aca="1" ref="F28" ca="1">IFERROR(INDEX($Q$60:$Q$359,IFERROR(MATCH(_xlfn.AGGREGATE(15,6,$R$60:$R$359/($P$60:$P$359="RAPPEL"),2),IF($P$60:$P$359="RAPPEL",$R$60:$R$359),0),"")),"")</f>
        <v/>
      </c>
      <c r="G28" s="127" t="s">
        <v>261</v>
      </c>
      <c r="H28" s="127"/>
    </row>
    <row r="29" spans="1:8" ht="19.95" customHeight="1" x14ac:dyDescent="0.3">
      <c r="A29" s="128">
        <v>3</v>
      </c>
      <c r="B29" s="127" t="str" cm="1">
        <f t="array" aca="1" ref="B29" ca="1">IFERROR(INDEX($K$60:$K$359,IFERROR(MATCH(_xlfn.AGGREGATE(15,6,$R$60:$R$359/($P$60:$P$359="RAPPEL"),3),IF($P$60:$P$359="RAPPEL",$R$60:$R$359),0),"")),"")</f>
        <v/>
      </c>
      <c r="C29" s="127" t="str" cm="1">
        <f t="array" aca="1" ref="C29" ca="1">IFERROR(INDEX($L$60:$L$359,IFERROR(MATCH(_xlfn.AGGREGATE(15,6,$R$60:$R$359/($P$60:$P$359="RAPPEL"),3),IF($P$60:$P$359="RAPPEL",$R$60:$R$359),0),"")),"")</f>
        <v/>
      </c>
      <c r="D29" s="127" t="str" cm="1">
        <f t="array" aca="1" ref="D29" ca="1">IFERROR(INDEX($M$60:$M$359,IFERROR(MATCH(_xlfn.AGGREGATE(15,6,$R$60:$R$359/($P$60:$P$359="RAPPEL"),3),IF($P$60:$P$359="RAPPEL",$R$60:$R$359),0),"")),"")</f>
        <v/>
      </c>
      <c r="E29" s="129" t="str" cm="1">
        <f t="array" aca="1" ref="E29" ca="1">IFERROR(INDEX($N$60:$N$359,IFERROR(MATCH(_xlfn.AGGREGATE(15,6,$R$60:$R$359/($P$60:$P$359="RAPPEL"),3),IF($P$60:$P$359="RAPPEL",$R$60:$R$359),0),"")),"")</f>
        <v/>
      </c>
      <c r="F29" s="130" t="str" cm="1">
        <f t="array" aca="1" ref="F29" ca="1">IFERROR(INDEX($Q$60:$Q$359,IFERROR(MATCH(_xlfn.AGGREGATE(15,6,$R$60:$R$359/($P$60:$P$359="RAPPEL"),3),IF($P$60:$P$359="RAPPEL",$R$60:$R$359),0),"")),"")</f>
        <v/>
      </c>
      <c r="G29" s="127" t="s">
        <v>261</v>
      </c>
      <c r="H29" s="127"/>
    </row>
    <row r="30" spans="1:8" ht="19.95" customHeight="1" x14ac:dyDescent="0.3">
      <c r="A30" s="128">
        <v>4</v>
      </c>
      <c r="B30" s="127" t="str" cm="1">
        <f t="array" aca="1" ref="B30" ca="1">IFERROR(INDEX($K$60:$K$359,IFERROR(MATCH(_xlfn.AGGREGATE(15,6,$R$60:$R$359/($P$60:$P$359="RAPPEL"),4),IF($P$60:$P$359="RAPPEL",$R$60:$R$359),0),"")),"")</f>
        <v/>
      </c>
      <c r="C30" s="127" t="str" cm="1">
        <f t="array" aca="1" ref="C30" ca="1">IFERROR(INDEX($L$60:$L$359,IFERROR(MATCH(_xlfn.AGGREGATE(15,6,$R$60:$R$359/($P$60:$P$359="RAPPEL"),4),IF($P$60:$P$359="RAPPEL",$R$60:$R$359),0),"")),"")</f>
        <v/>
      </c>
      <c r="D30" s="127" t="str" cm="1">
        <f t="array" aca="1" ref="D30" ca="1">IFERROR(INDEX($M$60:$M$359,IFERROR(MATCH(_xlfn.AGGREGATE(15,6,$R$60:$R$359/($P$60:$P$359="RAPPEL"),4),IF($P$60:$P$359="RAPPEL",$R$60:$R$359),0),"")),"")</f>
        <v/>
      </c>
      <c r="E30" s="129" t="str" cm="1">
        <f t="array" aca="1" ref="E30" ca="1">IFERROR(INDEX($N$60:$N$359,IFERROR(MATCH(_xlfn.AGGREGATE(15,6,$R$60:$R$359/($P$60:$P$359="RAPPEL"),4),IF($P$60:$P$359="RAPPEL",$R$60:$R$359),0),"")),"")</f>
        <v/>
      </c>
      <c r="F30" s="130" t="str" cm="1">
        <f t="array" aca="1" ref="F30" ca="1">IFERROR(INDEX($Q$60:$Q$359,IFERROR(MATCH(_xlfn.AGGREGATE(15,6,$R$60:$R$359/($P$60:$P$359="RAPPEL"),4),IF($P$60:$P$359="RAPPEL",$R$60:$R$359),0),"")),"")</f>
        <v/>
      </c>
      <c r="G30" s="127" t="s">
        <v>261</v>
      </c>
      <c r="H30" s="127"/>
    </row>
    <row r="31" spans="1:8" ht="19.95" customHeight="1" x14ac:dyDescent="0.3">
      <c r="A31" s="128">
        <v>5</v>
      </c>
      <c r="B31" s="127" t="str" cm="1">
        <f t="array" aca="1" ref="B31" ca="1">IFERROR(INDEX($K$60:$K$359,IFERROR(MATCH(_xlfn.AGGREGATE(15,6,$R$60:$R$359/($P$60:$P$359="RAPPEL"),5),IF($P$60:$P$359="RAPPEL",$R$60:$R$359),0),"")),"")</f>
        <v/>
      </c>
      <c r="C31" s="127" t="str" cm="1">
        <f t="array" aca="1" ref="C31" ca="1">IFERROR(INDEX($L$60:$L$359,IFERROR(MATCH(_xlfn.AGGREGATE(15,6,$R$60:$R$359/($P$60:$P$359="RAPPEL"),5),IF($P$60:$P$359="RAPPEL",$R$60:$R$359),0),"")),"")</f>
        <v/>
      </c>
      <c r="D31" s="127" t="str" cm="1">
        <f t="array" aca="1" ref="D31" ca="1">IFERROR(INDEX($M$60:$M$359,IFERROR(MATCH(_xlfn.AGGREGATE(15,6,$R$60:$R$359/($P$60:$P$359="RAPPEL"),5),IF($P$60:$P$359="RAPPEL",$R$60:$R$359),0),"")),"")</f>
        <v/>
      </c>
      <c r="E31" s="129" t="str" cm="1">
        <f t="array" aca="1" ref="E31" ca="1">IFERROR(INDEX($N$60:$N$359,IFERROR(MATCH(_xlfn.AGGREGATE(15,6,$R$60:$R$359/($P$60:$P$359="RAPPEL"),5),IF($P$60:$P$359="RAPPEL",$R$60:$R$359),0),"")),"")</f>
        <v/>
      </c>
      <c r="F31" s="130" t="str" cm="1">
        <f t="array" aca="1" ref="F31" ca="1">IFERROR(INDEX($Q$60:$Q$359,IFERROR(MATCH(_xlfn.AGGREGATE(15,6,$R$60:$R$359/($P$60:$P$359="RAPPEL"),5),IF($P$60:$P$359="RAPPEL",$R$60:$R$359),0),"")),"")</f>
        <v/>
      </c>
      <c r="G31" s="127" t="s">
        <v>261</v>
      </c>
      <c r="H31" s="127"/>
    </row>
    <row r="32" spans="1:8" ht="19.95" customHeight="1" x14ac:dyDescent="0.3">
      <c r="A32" s="128">
        <v>6</v>
      </c>
      <c r="B32" s="127" t="str" cm="1">
        <f t="array" aca="1" ref="B32" ca="1">IFERROR(INDEX($K$60:$K$359,IFERROR(MATCH(_xlfn.AGGREGATE(15,6,$R$60:$R$359/($P$60:$P$359="RAPPEL"),6),IF($P$60:$P$359="RAPPEL",$R$60:$R$359),0),"")),"")</f>
        <v/>
      </c>
      <c r="C32" s="127" t="str" cm="1">
        <f t="array" aca="1" ref="C32" ca="1">IFERROR(INDEX($L$60:$L$359,IFERROR(MATCH(_xlfn.AGGREGATE(15,6,$R$60:$R$359/($P$60:$P$359="RAPPEL"),6),IF($P$60:$P$359="RAPPEL",$R$60:$R$359),0),"")),"")</f>
        <v/>
      </c>
      <c r="D32" s="127" t="str" cm="1">
        <f t="array" aca="1" ref="D32" ca="1">IFERROR(INDEX($M$60:$M$359,IFERROR(MATCH(_xlfn.AGGREGATE(15,6,$R$60:$R$359/($P$60:$P$359="RAPPEL"),6),IF($P$60:$P$359="RAPPEL",$R$60:$R$359),0),"")),"")</f>
        <v/>
      </c>
      <c r="E32" s="129" t="str" cm="1">
        <f t="array" aca="1" ref="E32" ca="1">IFERROR(INDEX($N$60:$N$359,IFERROR(MATCH(_xlfn.AGGREGATE(15,6,$R$60:$R$359/($P$60:$P$359="RAPPEL"),6),IF($P$60:$P$359="RAPPEL",$R$60:$R$359),0),"")),"")</f>
        <v/>
      </c>
      <c r="F32" s="130" t="str" cm="1">
        <f t="array" aca="1" ref="F32" ca="1">IFERROR(INDEX($Q$60:$Q$359,IFERROR(MATCH(_xlfn.AGGREGATE(15,6,$R$60:$R$359/($P$60:$P$359="RAPPEL"),6),IF($P$60:$P$359="RAPPEL",$R$60:$R$359),0),"")),"")</f>
        <v/>
      </c>
      <c r="G32" s="127" t="s">
        <v>261</v>
      </c>
      <c r="H32" s="127"/>
    </row>
    <row r="33" spans="1:8" ht="19.95" customHeight="1" x14ac:dyDescent="0.3">
      <c r="A33" s="128">
        <v>7</v>
      </c>
      <c r="B33" s="127" t="str" cm="1">
        <f t="array" aca="1" ref="B33" ca="1">IFERROR(INDEX($K$60:$K$359,IFERROR(MATCH(_xlfn.AGGREGATE(15,6,$R$60:$R$359/($P$60:$P$359="RAPPEL"),7),IF($P$60:$P$359="RAPPEL",$R$60:$R$359),0),"")),"")</f>
        <v/>
      </c>
      <c r="C33" s="127" t="str" cm="1">
        <f t="array" aca="1" ref="C33" ca="1">IFERROR(INDEX($L$60:$L$359,IFERROR(MATCH(_xlfn.AGGREGATE(15,6,$R$60:$R$359/($P$60:$P$359="RAPPEL"),7),IF($P$60:$P$359="RAPPEL",$R$60:$R$359),0),"")),"")</f>
        <v/>
      </c>
      <c r="D33" s="127" t="str" cm="1">
        <f t="array" aca="1" ref="D33" ca="1">IFERROR(INDEX($M$60:$M$359,IFERROR(MATCH(_xlfn.AGGREGATE(15,6,$R$60:$R$359/($P$60:$P$359="RAPPEL"),7),IF($P$60:$P$359="RAPPEL",$R$60:$R$359),0),"")),"")</f>
        <v/>
      </c>
      <c r="E33" s="129" t="str" cm="1">
        <f t="array" aca="1" ref="E33" ca="1">IFERROR(INDEX($N$60:$N$359,IFERROR(MATCH(_xlfn.AGGREGATE(15,6,$R$60:$R$359/($P$60:$P$359="RAPPEL"),7),IF($P$60:$P$359="RAPPEL",$R$60:$R$359),0),"")),"")</f>
        <v/>
      </c>
      <c r="F33" s="130" t="str" cm="1">
        <f t="array" aca="1" ref="F33" ca="1">IFERROR(INDEX($Q$60:$Q$359,IFERROR(MATCH(_xlfn.AGGREGATE(15,6,$R$60:$R$359/($P$60:$P$359="RAPPEL"),7),IF($P$60:$P$359="RAPPEL",$R$60:$R$359),0),"")),"")</f>
        <v/>
      </c>
      <c r="G33" s="127" t="s">
        <v>261</v>
      </c>
      <c r="H33" s="127"/>
    </row>
    <row r="34" spans="1:8" ht="19.95" customHeight="1" x14ac:dyDescent="0.3">
      <c r="A34" s="128">
        <v>8</v>
      </c>
      <c r="B34" s="127" t="str" cm="1">
        <f t="array" aca="1" ref="B34" ca="1">IFERROR(INDEX($K$60:$K$359,IFERROR(MATCH(_xlfn.AGGREGATE(15,6,$R$60:$R$359/($P$60:$P$359="RAPPEL"),8),IF($P$60:$P$359="RAPPEL",$R$60:$R$359),0),"")),"")</f>
        <v/>
      </c>
      <c r="C34" s="127" t="str" cm="1">
        <f t="array" aca="1" ref="C34" ca="1">IFERROR(INDEX($L$60:$L$359,IFERROR(MATCH(_xlfn.AGGREGATE(15,6,$R$60:$R$359/($P$60:$P$359="RAPPEL"),8),IF($P$60:$P$359="RAPPEL",$R$60:$R$359),0),"")),"")</f>
        <v/>
      </c>
      <c r="D34" s="127" t="str" cm="1">
        <f t="array" aca="1" ref="D34" ca="1">IFERROR(INDEX($M$60:$M$359,IFERROR(MATCH(_xlfn.AGGREGATE(15,6,$R$60:$R$359/($P$60:$P$359="RAPPEL"),8),IF($P$60:$P$359="RAPPEL",$R$60:$R$359),0),"")),"")</f>
        <v/>
      </c>
      <c r="E34" s="129" t="str" cm="1">
        <f t="array" aca="1" ref="E34" ca="1">IFERROR(INDEX($N$60:$N$359,IFERROR(MATCH(_xlfn.AGGREGATE(15,6,$R$60:$R$359/($P$60:$P$359="RAPPEL"),8),IF($P$60:$P$359="RAPPEL",$R$60:$R$359),0),"")),"")</f>
        <v/>
      </c>
      <c r="F34" s="130" t="str" cm="1">
        <f t="array" aca="1" ref="F34" ca="1">IFERROR(INDEX($Q$60:$Q$359,IFERROR(MATCH(_xlfn.AGGREGATE(15,6,$R$60:$R$359/($P$60:$P$359="RAPPEL"),8),IF($P$60:$P$359="RAPPEL",$R$60:$R$359),0),"")),"")</f>
        <v/>
      </c>
      <c r="G34" s="127" t="s">
        <v>261</v>
      </c>
      <c r="H34" s="127"/>
    </row>
    <row r="35" spans="1:8" ht="19.95" customHeight="1" x14ac:dyDescent="0.3">
      <c r="A35" s="128">
        <v>9</v>
      </c>
      <c r="B35" s="127" t="str" cm="1">
        <f t="array" aca="1" ref="B35" ca="1">IFERROR(INDEX($K$60:$K$359,IFERROR(MATCH(_xlfn.AGGREGATE(15,6,$R$60:$R$359/($P$60:$P$359="RAPPEL"),9),IF($P$60:$P$359="RAPPEL",$R$60:$R$359),0),"")),"")</f>
        <v/>
      </c>
      <c r="C35" s="127" t="str" cm="1">
        <f t="array" aca="1" ref="C35" ca="1">IFERROR(INDEX($L$60:$L$359,IFERROR(MATCH(_xlfn.AGGREGATE(15,6,$R$60:$R$359/($P$60:$P$359="RAPPEL"),9),IF($P$60:$P$359="RAPPEL",$R$60:$R$359),0),"")),"")</f>
        <v/>
      </c>
      <c r="D35" s="127" t="str" cm="1">
        <f t="array" aca="1" ref="D35" ca="1">IFERROR(INDEX($M$60:$M$359,IFERROR(MATCH(_xlfn.AGGREGATE(15,6,$R$60:$R$359/($P$60:$P$359="RAPPEL"),9),IF($P$60:$P$359="RAPPEL",$R$60:$R$359),0),"")),"")</f>
        <v/>
      </c>
      <c r="E35" s="129" t="str" cm="1">
        <f t="array" aca="1" ref="E35" ca="1">IFERROR(INDEX($N$60:$N$359,IFERROR(MATCH(_xlfn.AGGREGATE(15,6,$R$60:$R$359/($P$60:$P$359="RAPPEL"),9),IF($P$60:$P$359="RAPPEL",$R$60:$R$359),0),"")),"")</f>
        <v/>
      </c>
      <c r="F35" s="130" t="str" cm="1">
        <f t="array" aca="1" ref="F35" ca="1">IFERROR(INDEX($Q$60:$Q$359,IFERROR(MATCH(_xlfn.AGGREGATE(15,6,$R$60:$R$359/($P$60:$P$359="RAPPEL"),9),IF($P$60:$P$359="RAPPEL",$R$60:$R$359),0),"")),"")</f>
        <v/>
      </c>
      <c r="G35" s="127" t="s">
        <v>261</v>
      </c>
      <c r="H35" s="127"/>
    </row>
    <row r="36" spans="1:8" ht="19.95" customHeight="1" x14ac:dyDescent="0.3">
      <c r="A36" s="128">
        <v>10</v>
      </c>
      <c r="B36" s="127" t="str" cm="1">
        <f t="array" aca="1" ref="B36" ca="1">IFERROR(INDEX($K$60:$K$359,IFERROR(MATCH(_xlfn.AGGREGATE(15,6,$R$60:$R$359/($P$60:$P$359="RAPPEL"),10),IF($P$60:$P$359="RAPPEL",$R$60:$R$359),0),"")),"")</f>
        <v/>
      </c>
      <c r="C36" s="127" t="str" cm="1">
        <f t="array" aca="1" ref="C36" ca="1">IFERROR(INDEX($L$60:$L$359,IFERROR(MATCH(_xlfn.AGGREGATE(15,6,$R$60:$R$359/($P$60:$P$359="RAPPEL"),10),IF($P$60:$P$359="RAPPEL",$R$60:$R$359),0),"")),"")</f>
        <v/>
      </c>
      <c r="D36" s="127" t="str" cm="1">
        <f t="array" aca="1" ref="D36" ca="1">IFERROR(INDEX($M$60:$M$359,IFERROR(MATCH(_xlfn.AGGREGATE(15,6,$R$60:$R$359/($P$60:$P$359="RAPPEL"),10),IF($P$60:$P$359="RAPPEL",$R$60:$R$359),0),"")),"")</f>
        <v/>
      </c>
      <c r="E36" s="129" t="str" cm="1">
        <f t="array" aca="1" ref="E36" ca="1">IFERROR(INDEX($N$60:$N$359,IFERROR(MATCH(_xlfn.AGGREGATE(15,6,$R$60:$R$359/($P$60:$P$359="RAPPEL"),10),IF($P$60:$P$359="RAPPEL",$R$60:$R$359),0),"")),"")</f>
        <v/>
      </c>
      <c r="F36" s="130" t="str" cm="1">
        <f t="array" aca="1" ref="F36" ca="1">IFERROR(INDEX($Q$60:$Q$359,IFERROR(MATCH(_xlfn.AGGREGATE(15,6,$R$60:$R$359/($P$60:$P$359="RAPPEL"),10),IF($P$60:$P$359="RAPPEL",$R$60:$R$359),0),"")),"")</f>
        <v/>
      </c>
      <c r="G36" s="127" t="s">
        <v>261</v>
      </c>
      <c r="H36" s="127"/>
    </row>
    <row r="37" spans="1:8" ht="7.95" customHeight="1" x14ac:dyDescent="0.3">
      <c r="A37" s="128">
        <v>11</v>
      </c>
      <c r="B37" s="127" t="str" cm="1">
        <f t="array" aca="1" ref="B37" ca="1">IFERROR(INDEX($K$60:$K$359,IFERROR(MATCH(_xlfn.AGGREGATE(15,6,$R$60:$R$359/($P$60:$P$359="RAPPEL"),11),IF($P$60:$P$359="RAPPEL",$R$60:$R$359),0),"")),"")</f>
        <v/>
      </c>
      <c r="C37" s="127" t="str" cm="1">
        <f t="array" aca="1" ref="C37" ca="1">IFERROR(INDEX($L$60:$L$359,IFERROR(MATCH(_xlfn.AGGREGATE(15,6,$R$60:$R$359/($P$60:$P$359="RAPPEL"),11),IF($P$60:$P$359="RAPPEL",$R$60:$R$359),0),"")),"")</f>
        <v/>
      </c>
      <c r="D37" s="127" t="str" cm="1">
        <f t="array" aca="1" ref="D37" ca="1">IFERROR(INDEX($M$60:$M$359,IFERROR(MATCH(_xlfn.AGGREGATE(15,6,$R$60:$R$359/($P$60:$P$359="RAPPEL"),11),IF($P$60:$P$359="RAPPEL",$R$60:$R$359),0),"")),"")</f>
        <v/>
      </c>
      <c r="E37" s="129" t="str" cm="1">
        <f t="array" aca="1" ref="E37" ca="1">IFERROR(INDEX($N$60:$N$359,IFERROR(MATCH(_xlfn.AGGREGATE(15,6,$R$60:$R$359/($P$60:$P$359="RAPPEL"),11),IF($P$60:$P$359="RAPPEL",$R$60:$R$359),0),"")),"")</f>
        <v/>
      </c>
      <c r="F37" s="130" t="str" cm="1">
        <f t="array" aca="1" ref="F37" ca="1">IFERROR(INDEX($Q$60:$Q$359,IFERROR(MATCH(_xlfn.AGGREGATE(15,6,$R$60:$R$359/($P$60:$P$359="RAPPEL"),11),IF($P$60:$P$359="RAPPEL",$R$60:$R$359),0),"")),"")</f>
        <v/>
      </c>
      <c r="G37" s="127" t="s">
        <v>261</v>
      </c>
      <c r="H37" s="127"/>
    </row>
    <row r="38" spans="1:8" ht="22.05" customHeight="1" x14ac:dyDescent="0.3">
      <c r="A38" s="128">
        <v>12</v>
      </c>
      <c r="B38" s="127" t="str" cm="1">
        <f t="array" aca="1" ref="B38" ca="1">IFERROR(INDEX($K$60:$K$359,IFERROR(MATCH(_xlfn.AGGREGATE(15,6,$R$60:$R$359/($P$60:$P$359="RAPPEL"),12),IF($P$60:$P$359="RAPPEL",$R$60:$R$359),0),"")),"")</f>
        <v/>
      </c>
      <c r="C38" s="127" t="str" cm="1">
        <f t="array" aca="1" ref="C38" ca="1">IFERROR(INDEX($L$60:$L$359,IFERROR(MATCH(_xlfn.AGGREGATE(15,6,$R$60:$R$359/($P$60:$P$359="RAPPEL"),12),IF($P$60:$P$359="RAPPEL",$R$60:$R$359),0),"")),"")</f>
        <v/>
      </c>
      <c r="D38" s="127" t="str" cm="1">
        <f t="array" aca="1" ref="D38" ca="1">IFERROR(INDEX($M$60:$M$359,IFERROR(MATCH(_xlfn.AGGREGATE(15,6,$R$60:$R$359/($P$60:$P$359="RAPPEL"),12),IF($P$60:$P$359="RAPPEL",$R$60:$R$359),0),"")),"")</f>
        <v/>
      </c>
      <c r="E38" s="129" t="str" cm="1">
        <f t="array" aca="1" ref="E38" ca="1">IFERROR(INDEX($N$60:$N$359,IFERROR(MATCH(_xlfn.AGGREGATE(15,6,$R$60:$R$359/($P$60:$P$359="RAPPEL"),12),IF($P$60:$P$359="RAPPEL",$R$60:$R$359),0),"")),"")</f>
        <v/>
      </c>
      <c r="F38" s="130" t="str" cm="1">
        <f t="array" aca="1" ref="F38" ca="1">IFERROR(INDEX($Q$60:$Q$359,IFERROR(MATCH(_xlfn.AGGREGATE(15,6,$R$60:$R$359/($P$60:$P$359="RAPPEL"),12),IF($P$60:$P$359="RAPPEL",$R$60:$R$359),0),"")),"")</f>
        <v/>
      </c>
      <c r="G38" s="127" t="s">
        <v>261</v>
      </c>
      <c r="H38" s="127"/>
    </row>
    <row r="39" spans="1:8" x14ac:dyDescent="0.3">
      <c r="A39" s="128">
        <v>13</v>
      </c>
      <c r="B39" s="127" t="str" cm="1">
        <f t="array" aca="1" ref="B39" ca="1">IFERROR(INDEX($K$60:$K$359,IFERROR(MATCH(_xlfn.AGGREGATE(15,6,$R$60:$R$359/($P$60:$P$359="RAPPEL"),13),IF($P$60:$P$359="RAPPEL",$R$60:$R$359),0),"")),"")</f>
        <v/>
      </c>
      <c r="C39" s="127" t="str" cm="1">
        <f t="array" aca="1" ref="C39" ca="1">IFERROR(INDEX($L$60:$L$359,IFERROR(MATCH(_xlfn.AGGREGATE(15,6,$R$60:$R$359/($P$60:$P$359="RAPPEL"),13),IF($P$60:$P$359="RAPPEL",$R$60:$R$359),0),"")),"")</f>
        <v/>
      </c>
      <c r="D39" s="127" t="str" cm="1">
        <f t="array" aca="1" ref="D39" ca="1">IFERROR(INDEX($M$60:$M$359,IFERROR(MATCH(_xlfn.AGGREGATE(15,6,$R$60:$R$359/($P$60:$P$359="RAPPEL"),13),IF($P$60:$P$359="RAPPEL",$R$60:$R$359),0),"")),"")</f>
        <v/>
      </c>
      <c r="E39" s="129" t="str" cm="1">
        <f t="array" aca="1" ref="E39" ca="1">IFERROR(INDEX($N$60:$N$359,IFERROR(MATCH(_xlfn.AGGREGATE(15,6,$R$60:$R$359/($P$60:$P$359="RAPPEL"),13),IF($P$60:$P$359="RAPPEL",$R$60:$R$359),0),"")),"")</f>
        <v/>
      </c>
      <c r="F39" s="130" t="str" cm="1">
        <f t="array" aca="1" ref="F39" ca="1">IFERROR(INDEX($Q$60:$Q$359,IFERROR(MATCH(_xlfn.AGGREGATE(15,6,$R$60:$R$359/($P$60:$P$359="RAPPEL"),13),IF($P$60:$P$359="RAPPEL",$R$60:$R$359),0),"")),"")</f>
        <v/>
      </c>
      <c r="G39" s="127" t="s">
        <v>261</v>
      </c>
      <c r="H39" s="127"/>
    </row>
    <row r="40" spans="1:8" ht="19.95" customHeight="1" x14ac:dyDescent="0.3">
      <c r="A40" s="128">
        <v>14</v>
      </c>
      <c r="B40" s="127" t="str" cm="1">
        <f t="array" aca="1" ref="B40" ca="1">IFERROR(INDEX($K$60:$K$359,IFERROR(MATCH(_xlfn.AGGREGATE(15,6,$R$60:$R$359/($P$60:$P$359="RAPPEL"),14),IF($P$60:$P$359="RAPPEL",$R$60:$R$359),0),"")),"")</f>
        <v/>
      </c>
      <c r="C40" s="127" t="str" cm="1">
        <f t="array" aca="1" ref="C40" ca="1">IFERROR(INDEX($L$60:$L$359,IFERROR(MATCH(_xlfn.AGGREGATE(15,6,$R$60:$R$359/($P$60:$P$359="RAPPEL"),14),IF($P$60:$P$359="RAPPEL",$R$60:$R$359),0),"")),"")</f>
        <v/>
      </c>
      <c r="D40" s="127" t="str" cm="1">
        <f t="array" aca="1" ref="D40" ca="1">IFERROR(INDEX($M$60:$M$359,IFERROR(MATCH(_xlfn.AGGREGATE(15,6,$R$60:$R$359/($P$60:$P$359="RAPPEL"),14),IF($P$60:$P$359="RAPPEL",$R$60:$R$359),0),"")),"")</f>
        <v/>
      </c>
      <c r="E40" s="129" t="str" cm="1">
        <f t="array" aca="1" ref="E40" ca="1">IFERROR(INDEX($N$60:$N$359,IFERROR(MATCH(_xlfn.AGGREGATE(15,6,$R$60:$R$359/($P$60:$P$359="RAPPEL"),14),IF($P$60:$P$359="RAPPEL",$R$60:$R$359),0),"")),"")</f>
        <v/>
      </c>
      <c r="F40" s="130" t="str" cm="1">
        <f t="array" aca="1" ref="F40" ca="1">IFERROR(INDEX($Q$60:$Q$359,IFERROR(MATCH(_xlfn.AGGREGATE(15,6,$R$60:$R$359/($P$60:$P$359="RAPPEL"),14),IF($P$60:$P$359="RAPPEL",$R$60:$R$359),0),"")),"")</f>
        <v/>
      </c>
      <c r="G40" s="127" t="s">
        <v>261</v>
      </c>
      <c r="H40" s="127"/>
    </row>
    <row r="41" spans="1:8" ht="19.95" customHeight="1" x14ac:dyDescent="0.3">
      <c r="A41" s="128">
        <v>15</v>
      </c>
      <c r="B41" s="127" t="str" cm="1">
        <f t="array" aca="1" ref="B41" ca="1">IFERROR(INDEX($K$60:$K$359,IFERROR(MATCH(_xlfn.AGGREGATE(15,6,$R$60:$R$359/($P$60:$P$359="RAPPEL"),15),IF($P$60:$P$359="RAPPEL",$R$60:$R$359),0),"")),"")</f>
        <v/>
      </c>
      <c r="C41" s="127" t="str" cm="1">
        <f t="array" aca="1" ref="C41" ca="1">IFERROR(INDEX($L$60:$L$359,IFERROR(MATCH(_xlfn.AGGREGATE(15,6,$R$60:$R$359/($P$60:$P$359="RAPPEL"),15),IF($P$60:$P$359="RAPPEL",$R$60:$R$359),0),"")),"")</f>
        <v/>
      </c>
      <c r="D41" s="127" t="str" cm="1">
        <f t="array" aca="1" ref="D41" ca="1">IFERROR(INDEX($M$60:$M$359,IFERROR(MATCH(_xlfn.AGGREGATE(15,6,$R$60:$R$359/($P$60:$P$359="RAPPEL"),15),IF($P$60:$P$359="RAPPEL",$R$60:$R$359),0),"")),"")</f>
        <v/>
      </c>
      <c r="E41" s="129" t="str" cm="1">
        <f t="array" aca="1" ref="E41" ca="1">IFERROR(INDEX($N$60:$N$359,IFERROR(MATCH(_xlfn.AGGREGATE(15,6,$R$60:$R$359/($P$60:$P$359="RAPPEL"),15),IF($P$60:$P$359="RAPPEL",$R$60:$R$359),0),"")),"")</f>
        <v/>
      </c>
      <c r="F41" s="130" t="str" cm="1">
        <f t="array" aca="1" ref="F41" ca="1">IFERROR(INDEX($Q$60:$Q$359,IFERROR(MATCH(_xlfn.AGGREGATE(15,6,$R$60:$R$359/($P$60:$P$359="RAPPEL"),15),IF($P$60:$P$359="RAPPEL",$R$60:$R$359),0),"")),"")</f>
        <v/>
      </c>
      <c r="G41" s="127" t="s">
        <v>261</v>
      </c>
      <c r="H41" s="127"/>
    </row>
    <row r="42" spans="1:8" ht="19.95" customHeight="1" x14ac:dyDescent="0.3"/>
    <row r="43" spans="1:8" ht="19.95" customHeight="1" x14ac:dyDescent="0.3">
      <c r="A43" s="133" t="s">
        <v>75</v>
      </c>
      <c r="B43" s="133"/>
      <c r="C43" s="133"/>
      <c r="D43" s="133"/>
      <c r="E43" s="133"/>
      <c r="F43" s="133"/>
      <c r="G43" s="133"/>
      <c r="H43" s="133"/>
    </row>
    <row r="44" spans="1:8" ht="19.95" customHeight="1" x14ac:dyDescent="0.3">
      <c r="A44" s="122" t="s">
        <v>32</v>
      </c>
      <c r="B44" s="122" t="s">
        <v>61</v>
      </c>
      <c r="C44" s="122" t="s">
        <v>36</v>
      </c>
      <c r="D44" s="122" t="s">
        <v>62</v>
      </c>
      <c r="E44" s="122" t="s">
        <v>63</v>
      </c>
      <c r="F44" s="122" t="s">
        <v>262</v>
      </c>
      <c r="G44" s="122" t="s">
        <v>252</v>
      </c>
      <c r="H44" s="122" t="s">
        <v>54</v>
      </c>
    </row>
    <row r="45" spans="1:8" ht="19.95" customHeight="1" x14ac:dyDescent="0.3">
      <c r="A45" s="128">
        <v>1</v>
      </c>
      <c r="B45" s="127" t="str" cm="1">
        <f t="array" aca="1" ref="B45" ca="1">IFERROR(INDEX($K$60:$K$359,IFERROR(MATCH(_xlfn.AGGREGATE(15,6,$R$60:$R$359/($P$60:$P$359="PLANIFIE"),1),IF($P$60:$P$359="PLANIFIE",$R$60:$R$359),0),"")),"")</f>
        <v/>
      </c>
      <c r="C45" s="127" t="str" cm="1">
        <f t="array" aca="1" ref="C45" ca="1">IFERROR(INDEX($L$60:$L$359,IFERROR(MATCH(_xlfn.AGGREGATE(15,6,$R$60:$R$359/($P$60:$P$359="PLANIFIE"),1),IF($P$60:$P$359="PLANIFIE",$R$60:$R$359),0),"")),"")</f>
        <v/>
      </c>
      <c r="D45" s="127" t="str" cm="1">
        <f t="array" aca="1" ref="D45" ca="1">IFERROR(INDEX($M$60:$M$359,IFERROR(MATCH(_xlfn.AGGREGATE(15,6,$R$60:$R$359/($P$60:$P$359="PLANIFIE"),1),IF($P$60:$P$359="PLANIFIE",$R$60:$R$359),0),"")),"")</f>
        <v/>
      </c>
      <c r="E45" s="129" t="str" cm="1">
        <f t="array" aca="1" ref="E45" ca="1">IFERROR(INDEX($N$60:$N$359,IFERROR(MATCH(_xlfn.AGGREGATE(15,6,$R$60:$R$359/($P$60:$P$359="PLANIFIE"),1),IF($P$60:$P$359="PLANIFIE",$R$60:$R$359),0),"")),"")</f>
        <v/>
      </c>
      <c r="F45" s="130" t="str" cm="1">
        <f t="array" aca="1" ref="F45" ca="1">IFERROR(INDEX($Q$60:$Q$359,IFERROR(MATCH(_xlfn.AGGREGATE(15,6,$R$60:$R$359/($P$60:$P$359="PLANIFIE"),1),IF($P$60:$P$359="PLANIFIE",$R$60:$R$359),0),"")),"")</f>
        <v/>
      </c>
      <c r="G45" s="127" t="s">
        <v>261</v>
      </c>
      <c r="H45" s="127"/>
    </row>
    <row r="46" spans="1:8" ht="19.95" customHeight="1" x14ac:dyDescent="0.3">
      <c r="A46" s="128">
        <v>2</v>
      </c>
      <c r="B46" s="127" t="str" cm="1">
        <f t="array" aca="1" ref="B46" ca="1">IFERROR(INDEX($K$60:$K$359,IFERROR(MATCH(_xlfn.AGGREGATE(15,6,$R$60:$R$359/($P$60:$P$359="PLANIFIE"),2),IF($P$60:$P$359="PLANIFIE",$R$60:$R$359),0),"")),"")</f>
        <v/>
      </c>
      <c r="C46" s="127" t="str" cm="1">
        <f t="array" aca="1" ref="C46" ca="1">IFERROR(INDEX($L$60:$L$359,IFERROR(MATCH(_xlfn.AGGREGATE(15,6,$R$60:$R$359/($P$60:$P$359="PLANIFIE"),2),IF($P$60:$P$359="PLANIFIE",$R$60:$R$359),0),"")),"")</f>
        <v/>
      </c>
      <c r="D46" s="127" t="str" cm="1">
        <f t="array" aca="1" ref="D46" ca="1">IFERROR(INDEX($M$60:$M$359,IFERROR(MATCH(_xlfn.AGGREGATE(15,6,$R$60:$R$359/($P$60:$P$359="PLANIFIE"),2),IF($P$60:$P$359="PLANIFIE",$R$60:$R$359),0),"")),"")</f>
        <v/>
      </c>
      <c r="E46" s="129" t="str" cm="1">
        <f t="array" aca="1" ref="E46" ca="1">IFERROR(INDEX($N$60:$N$359,IFERROR(MATCH(_xlfn.AGGREGATE(15,6,$R$60:$R$359/($P$60:$P$359="PLANIFIE"),2),IF($P$60:$P$359="PLANIFIE",$R$60:$R$359),0),"")),"")</f>
        <v/>
      </c>
      <c r="F46" s="130" t="str" cm="1">
        <f t="array" aca="1" ref="F46" ca="1">IFERROR(INDEX($Q$60:$Q$359,IFERROR(MATCH(_xlfn.AGGREGATE(15,6,$R$60:$R$359/($P$60:$P$359="PLANIFIE"),2),IF($P$60:$P$359="PLANIFIE",$R$60:$R$359),0),"")),"")</f>
        <v/>
      </c>
      <c r="G46" s="127" t="s">
        <v>261</v>
      </c>
      <c r="H46" s="127"/>
    </row>
    <row r="47" spans="1:8" ht="19.95" customHeight="1" x14ac:dyDescent="0.3">
      <c r="A47" s="128">
        <v>3</v>
      </c>
      <c r="B47" s="127" t="str" cm="1">
        <f t="array" aca="1" ref="B47" ca="1">IFERROR(INDEX($K$60:$K$359,IFERROR(MATCH(_xlfn.AGGREGATE(15,6,$R$60:$R$359/($P$60:$P$359="PLANIFIE"),3),IF($P$60:$P$359="PLANIFIE",$R$60:$R$359),0),"")),"")</f>
        <v/>
      </c>
      <c r="C47" s="127" t="str" cm="1">
        <f t="array" aca="1" ref="C47" ca="1">IFERROR(INDEX($L$60:$L$359,IFERROR(MATCH(_xlfn.AGGREGATE(15,6,$R$60:$R$359/($P$60:$P$359="PLANIFIE"),3),IF($P$60:$P$359="PLANIFIE",$R$60:$R$359),0),"")),"")</f>
        <v/>
      </c>
      <c r="D47" s="127" t="str" cm="1">
        <f t="array" aca="1" ref="D47" ca="1">IFERROR(INDEX($M$60:$M$359,IFERROR(MATCH(_xlfn.AGGREGATE(15,6,$R$60:$R$359/($P$60:$P$359="PLANIFIE"),3),IF($P$60:$P$359="PLANIFIE",$R$60:$R$359),0),"")),"")</f>
        <v/>
      </c>
      <c r="E47" s="129" t="str" cm="1">
        <f t="array" aca="1" ref="E47" ca="1">IFERROR(INDEX($N$60:$N$359,IFERROR(MATCH(_xlfn.AGGREGATE(15,6,$R$60:$R$359/($P$60:$P$359="PLANIFIE"),3),IF($P$60:$P$359="PLANIFIE",$R$60:$R$359),0),"")),"")</f>
        <v/>
      </c>
      <c r="F47" s="130" t="str" cm="1">
        <f t="array" aca="1" ref="F47" ca="1">IFERROR(INDEX($Q$60:$Q$359,IFERROR(MATCH(_xlfn.AGGREGATE(15,6,$R$60:$R$359/($P$60:$P$359="PLANIFIE"),3),IF($P$60:$P$359="PLANIFIE",$R$60:$R$359),0),"")),"")</f>
        <v/>
      </c>
      <c r="G47" s="127" t="s">
        <v>261</v>
      </c>
      <c r="H47" s="127"/>
    </row>
    <row r="48" spans="1:8" ht="19.95" customHeight="1" x14ac:dyDescent="0.3">
      <c r="A48" s="128">
        <v>4</v>
      </c>
      <c r="B48" s="127" t="str" cm="1">
        <f t="array" aca="1" ref="B48" ca="1">IFERROR(INDEX($K$60:$K$359,IFERROR(MATCH(_xlfn.AGGREGATE(15,6,$R$60:$R$359/($P$60:$P$359="PLANIFIE"),4),IF($P$60:$P$359="PLANIFIE",$R$60:$R$359),0),"")),"")</f>
        <v/>
      </c>
      <c r="C48" s="127" t="str" cm="1">
        <f t="array" aca="1" ref="C48" ca="1">IFERROR(INDEX($L$60:$L$359,IFERROR(MATCH(_xlfn.AGGREGATE(15,6,$R$60:$R$359/($P$60:$P$359="PLANIFIE"),4),IF($P$60:$P$359="PLANIFIE",$R$60:$R$359),0),"")),"")</f>
        <v/>
      </c>
      <c r="D48" s="127" t="str" cm="1">
        <f t="array" aca="1" ref="D48" ca="1">IFERROR(INDEX($M$60:$M$359,IFERROR(MATCH(_xlfn.AGGREGATE(15,6,$R$60:$R$359/($P$60:$P$359="PLANIFIE"),4),IF($P$60:$P$359="PLANIFIE",$R$60:$R$359),0),"")),"")</f>
        <v/>
      </c>
      <c r="E48" s="129" t="str" cm="1">
        <f t="array" aca="1" ref="E48" ca="1">IFERROR(INDEX($N$60:$N$359,IFERROR(MATCH(_xlfn.AGGREGATE(15,6,$R$60:$R$359/($P$60:$P$359="PLANIFIE"),4),IF($P$60:$P$359="PLANIFIE",$R$60:$R$359),0),"")),"")</f>
        <v/>
      </c>
      <c r="F48" s="130" t="str" cm="1">
        <f t="array" aca="1" ref="F48" ca="1">IFERROR(INDEX($Q$60:$Q$359,IFERROR(MATCH(_xlfn.AGGREGATE(15,6,$R$60:$R$359/($P$60:$P$359="PLANIFIE"),4),IF($P$60:$P$359="PLANIFIE",$R$60:$R$359),0),"")),"")</f>
        <v/>
      </c>
      <c r="G48" s="127" t="s">
        <v>261</v>
      </c>
      <c r="H48" s="127"/>
    </row>
    <row r="49" spans="1:18" ht="19.95" customHeight="1" x14ac:dyDescent="0.3">
      <c r="A49" s="128">
        <v>5</v>
      </c>
      <c r="B49" s="127" t="str" cm="1">
        <f t="array" aca="1" ref="B49" ca="1">IFERROR(INDEX($K$60:$K$359,IFERROR(MATCH(_xlfn.AGGREGATE(15,6,$R$60:$R$359/($P$60:$P$359="PLANIFIE"),5),IF($P$60:$P$359="PLANIFIE",$R$60:$R$359),0),"")),"")</f>
        <v/>
      </c>
      <c r="C49" s="127" t="str" cm="1">
        <f t="array" aca="1" ref="C49" ca="1">IFERROR(INDEX($L$60:$L$359,IFERROR(MATCH(_xlfn.AGGREGATE(15,6,$R$60:$R$359/($P$60:$P$359="PLANIFIE"),5),IF($P$60:$P$359="PLANIFIE",$R$60:$R$359),0),"")),"")</f>
        <v/>
      </c>
      <c r="D49" s="127" t="str" cm="1">
        <f t="array" aca="1" ref="D49" ca="1">IFERROR(INDEX($M$60:$M$359,IFERROR(MATCH(_xlfn.AGGREGATE(15,6,$R$60:$R$359/($P$60:$P$359="PLANIFIE"),5),IF($P$60:$P$359="PLANIFIE",$R$60:$R$359),0),"")),"")</f>
        <v/>
      </c>
      <c r="E49" s="129" t="str" cm="1">
        <f t="array" aca="1" ref="E49" ca="1">IFERROR(INDEX($N$60:$N$359,IFERROR(MATCH(_xlfn.AGGREGATE(15,6,$R$60:$R$359/($P$60:$P$359="PLANIFIE"),5),IF($P$60:$P$359="PLANIFIE",$R$60:$R$359),0),"")),"")</f>
        <v/>
      </c>
      <c r="F49" s="130" t="str" cm="1">
        <f t="array" aca="1" ref="F49" ca="1">IFERROR(INDEX($Q$60:$Q$359,IFERROR(MATCH(_xlfn.AGGREGATE(15,6,$R$60:$R$359/($P$60:$P$359="PLANIFIE"),5),IF($P$60:$P$359="PLANIFIE",$R$60:$R$359),0),"")),"")</f>
        <v/>
      </c>
      <c r="G49" s="127" t="s">
        <v>261</v>
      </c>
      <c r="H49" s="127"/>
    </row>
    <row r="50" spans="1:18" ht="7.95" customHeight="1" x14ac:dyDescent="0.3">
      <c r="A50" s="128">
        <v>6</v>
      </c>
      <c r="B50" s="127" t="str" cm="1">
        <f t="array" aca="1" ref="B50" ca="1">IFERROR(INDEX($K$60:$K$359,IFERROR(MATCH(_xlfn.AGGREGATE(15,6,$R$60:$R$359/($P$60:$P$359="PLANIFIE"),6),IF($P$60:$P$359="PLANIFIE",$R$60:$R$359),0),"")),"")</f>
        <v/>
      </c>
      <c r="C50" s="127" t="str" cm="1">
        <f t="array" aca="1" ref="C50" ca="1">IFERROR(INDEX($L$60:$L$359,IFERROR(MATCH(_xlfn.AGGREGATE(15,6,$R$60:$R$359/($P$60:$P$359="PLANIFIE"),6),IF($P$60:$P$359="PLANIFIE",$R$60:$R$359),0),"")),"")</f>
        <v/>
      </c>
      <c r="D50" s="127" t="str" cm="1">
        <f t="array" aca="1" ref="D50" ca="1">IFERROR(INDEX($M$60:$M$359,IFERROR(MATCH(_xlfn.AGGREGATE(15,6,$R$60:$R$359/($P$60:$P$359="PLANIFIE"),6),IF($P$60:$P$359="PLANIFIE",$R$60:$R$359),0),"")),"")</f>
        <v/>
      </c>
      <c r="E50" s="129" t="str" cm="1">
        <f t="array" aca="1" ref="E50" ca="1">IFERROR(INDEX($N$60:$N$359,IFERROR(MATCH(_xlfn.AGGREGATE(15,6,$R$60:$R$359/($P$60:$P$359="PLANIFIE"),6),IF($P$60:$P$359="PLANIFIE",$R$60:$R$359),0),"")),"")</f>
        <v/>
      </c>
      <c r="F50" s="130" t="str" cm="1">
        <f t="array" aca="1" ref="F50" ca="1">IFERROR(INDEX($Q$60:$Q$359,IFERROR(MATCH(_xlfn.AGGREGATE(15,6,$R$60:$R$359/($P$60:$P$359="PLANIFIE"),6),IF($P$60:$P$359="PLANIFIE",$R$60:$R$359),0),"")),"")</f>
        <v/>
      </c>
      <c r="G50" s="127" t="s">
        <v>261</v>
      </c>
      <c r="H50" s="127"/>
    </row>
    <row r="51" spans="1:18" ht="30" customHeight="1" x14ac:dyDescent="0.3">
      <c r="A51" s="128">
        <v>7</v>
      </c>
      <c r="B51" s="127" t="str" cm="1">
        <f t="array" aca="1" ref="B51" ca="1">IFERROR(INDEX($K$60:$K$359,IFERROR(MATCH(_xlfn.AGGREGATE(15,6,$R$60:$R$359/($P$60:$P$359="PLANIFIE"),7),IF($P$60:$P$359="PLANIFIE",$R$60:$R$359),0),"")),"")</f>
        <v/>
      </c>
      <c r="C51" s="127" t="str" cm="1">
        <f t="array" aca="1" ref="C51" ca="1">IFERROR(INDEX($L$60:$L$359,IFERROR(MATCH(_xlfn.AGGREGATE(15,6,$R$60:$R$359/($P$60:$P$359="PLANIFIE"),7),IF($P$60:$P$359="PLANIFIE",$R$60:$R$359),0),"")),"")</f>
        <v/>
      </c>
      <c r="D51" s="127" t="str" cm="1">
        <f t="array" aca="1" ref="D51" ca="1">IFERROR(INDEX($M$60:$M$359,IFERROR(MATCH(_xlfn.AGGREGATE(15,6,$R$60:$R$359/($P$60:$P$359="PLANIFIE"),7),IF($P$60:$P$359="PLANIFIE",$R$60:$R$359),0),"")),"")</f>
        <v/>
      </c>
      <c r="E51" s="129" t="str" cm="1">
        <f t="array" aca="1" ref="E51" ca="1">IFERROR(INDEX($N$60:$N$359,IFERROR(MATCH(_xlfn.AGGREGATE(15,6,$R$60:$R$359/($P$60:$P$359="PLANIFIE"),7),IF($P$60:$P$359="PLANIFIE",$R$60:$R$359),0),"")),"")</f>
        <v/>
      </c>
      <c r="F51" s="130" t="str" cm="1">
        <f t="array" aca="1" ref="F51" ca="1">IFERROR(INDEX($Q$60:$Q$359,IFERROR(MATCH(_xlfn.AGGREGATE(15,6,$R$60:$R$359/($P$60:$P$359="PLANIFIE"),7),IF($P$60:$P$359="PLANIFIE",$R$60:$R$359),0),"")),"")</f>
        <v/>
      </c>
      <c r="G51" s="127" t="s">
        <v>261</v>
      </c>
      <c r="H51" s="127"/>
    </row>
    <row r="52" spans="1:18" x14ac:dyDescent="0.3">
      <c r="A52" s="128">
        <v>8</v>
      </c>
      <c r="B52" s="127" t="str" cm="1">
        <f t="array" aca="1" ref="B52" ca="1">IFERROR(INDEX($K$60:$K$359,IFERROR(MATCH(_xlfn.AGGREGATE(15,6,$R$60:$R$359/($P$60:$P$359="PLANIFIE"),8),IF($P$60:$P$359="PLANIFIE",$R$60:$R$359),0),"")),"")</f>
        <v/>
      </c>
      <c r="C52" s="127" t="str" cm="1">
        <f t="array" aca="1" ref="C52" ca="1">IFERROR(INDEX($L$60:$L$359,IFERROR(MATCH(_xlfn.AGGREGATE(15,6,$R$60:$R$359/($P$60:$P$359="PLANIFIE"),8),IF($P$60:$P$359="PLANIFIE",$R$60:$R$359),0),"")),"")</f>
        <v/>
      </c>
      <c r="D52" s="127" t="str" cm="1">
        <f t="array" aca="1" ref="D52" ca="1">IFERROR(INDEX($M$60:$M$359,IFERROR(MATCH(_xlfn.AGGREGATE(15,6,$R$60:$R$359/($P$60:$P$359="PLANIFIE"),8),IF($P$60:$P$359="PLANIFIE",$R$60:$R$359),0),"")),"")</f>
        <v/>
      </c>
      <c r="E52" s="129" t="str" cm="1">
        <f t="array" aca="1" ref="E52" ca="1">IFERROR(INDEX($N$60:$N$359,IFERROR(MATCH(_xlfn.AGGREGATE(15,6,$R$60:$R$359/($P$60:$P$359="PLANIFIE"),8),IF($P$60:$P$359="PLANIFIE",$R$60:$R$359),0),"")),"")</f>
        <v/>
      </c>
      <c r="F52" s="130" t="str" cm="1">
        <f t="array" aca="1" ref="F52" ca="1">IFERROR(INDEX($Q$60:$Q$359,IFERROR(MATCH(_xlfn.AGGREGATE(15,6,$R$60:$R$359/($P$60:$P$359="PLANIFIE"),8),IF($P$60:$P$359="PLANIFIE",$R$60:$R$359),0),"")),"")</f>
        <v/>
      </c>
      <c r="G52" s="127" t="s">
        <v>261</v>
      </c>
      <c r="H52" s="127"/>
    </row>
    <row r="53" spans="1:18" x14ac:dyDescent="0.3">
      <c r="A53" s="128">
        <v>9</v>
      </c>
      <c r="B53" s="127" t="str" cm="1">
        <f t="array" aca="1" ref="B53" ca="1">IFERROR(INDEX($K$60:$K$359,IFERROR(MATCH(_xlfn.AGGREGATE(15,6,$R$60:$R$359/($P$60:$P$359="PLANIFIE"),9),IF($P$60:$P$359="PLANIFIE",$R$60:$R$359),0),"")),"")</f>
        <v/>
      </c>
      <c r="C53" s="127" t="str" cm="1">
        <f t="array" aca="1" ref="C53" ca="1">IFERROR(INDEX($L$60:$L$359,IFERROR(MATCH(_xlfn.AGGREGATE(15,6,$R$60:$R$359/($P$60:$P$359="PLANIFIE"),9),IF($P$60:$P$359="PLANIFIE",$R$60:$R$359),0),"")),"")</f>
        <v/>
      </c>
      <c r="D53" s="127" t="str" cm="1">
        <f t="array" aca="1" ref="D53" ca="1">IFERROR(INDEX($M$60:$M$359,IFERROR(MATCH(_xlfn.AGGREGATE(15,6,$R$60:$R$359/($P$60:$P$359="PLANIFIE"),9),IF($P$60:$P$359="PLANIFIE",$R$60:$R$359),0),"")),"")</f>
        <v/>
      </c>
      <c r="E53" s="129" t="str" cm="1">
        <f t="array" aca="1" ref="E53" ca="1">IFERROR(INDEX($N$60:$N$359,IFERROR(MATCH(_xlfn.AGGREGATE(15,6,$R$60:$R$359/($P$60:$P$359="PLANIFIE"),9),IF($P$60:$P$359="PLANIFIE",$R$60:$R$359),0),"")),"")</f>
        <v/>
      </c>
      <c r="F53" s="130" t="str" cm="1">
        <f t="array" aca="1" ref="F53" ca="1">IFERROR(INDEX($Q$60:$Q$359,IFERROR(MATCH(_xlfn.AGGREGATE(15,6,$R$60:$R$359/($P$60:$P$359="PLANIFIE"),9),IF($P$60:$P$359="PLANIFIE",$R$60:$R$359),0),"")),"")</f>
        <v/>
      </c>
      <c r="G53" s="127" t="s">
        <v>261</v>
      </c>
      <c r="H53" s="127"/>
    </row>
    <row r="54" spans="1:18" x14ac:dyDescent="0.3">
      <c r="A54" s="128">
        <v>10</v>
      </c>
      <c r="B54" s="127" t="str" cm="1">
        <f t="array" aca="1" ref="B54" ca="1">IFERROR(INDEX($K$60:$K$359,IFERROR(MATCH(_xlfn.AGGREGATE(15,6,$R$60:$R$359/($P$60:$P$359="PLANIFIE"),10),IF($P$60:$P$359="PLANIFIE",$R$60:$R$359),0),"")),"")</f>
        <v/>
      </c>
      <c r="C54" s="127" t="str" cm="1">
        <f t="array" aca="1" ref="C54" ca="1">IFERROR(INDEX($L$60:$L$359,IFERROR(MATCH(_xlfn.AGGREGATE(15,6,$R$60:$R$359/($P$60:$P$359="PLANIFIE"),10),IF($P$60:$P$359="PLANIFIE",$R$60:$R$359),0),"")),"")</f>
        <v/>
      </c>
      <c r="D54" s="127" t="str" cm="1">
        <f t="array" aca="1" ref="D54" ca="1">IFERROR(INDEX($M$60:$M$359,IFERROR(MATCH(_xlfn.AGGREGATE(15,6,$R$60:$R$359/($P$60:$P$359="PLANIFIE"),10),IF($P$60:$P$359="PLANIFIE",$R$60:$R$359),0),"")),"")</f>
        <v/>
      </c>
      <c r="E54" s="129" t="str" cm="1">
        <f t="array" aca="1" ref="E54" ca="1">IFERROR(INDEX($N$60:$N$359,IFERROR(MATCH(_xlfn.AGGREGATE(15,6,$R$60:$R$359/($P$60:$P$359="PLANIFIE"),10),IF($P$60:$P$359="PLANIFIE",$R$60:$R$359),0),"")),"")</f>
        <v/>
      </c>
      <c r="F54" s="130" t="str" cm="1">
        <f t="array" aca="1" ref="F54" ca="1">IFERROR(INDEX($Q$60:$Q$359,IFERROR(MATCH(_xlfn.AGGREGATE(15,6,$R$60:$R$359/($P$60:$P$359="PLANIFIE"),10),IF($P$60:$P$359="PLANIFIE",$R$60:$R$359),0),"")),"")</f>
        <v/>
      </c>
      <c r="G54" s="127" t="s">
        <v>261</v>
      </c>
      <c r="H54" s="127"/>
    </row>
    <row r="55" spans="1:18" x14ac:dyDescent="0.3">
      <c r="A55" s="128">
        <v>11</v>
      </c>
      <c r="B55" s="127" t="str" cm="1">
        <f t="array" aca="1" ref="B55" ca="1">IFERROR(INDEX($K$60:$K$359,IFERROR(MATCH(_xlfn.AGGREGATE(15,6,$R$60:$R$359/($P$60:$P$359="PLANIFIE"),11),IF($P$60:$P$359="PLANIFIE",$R$60:$R$359),0),"")),"")</f>
        <v/>
      </c>
      <c r="C55" s="127" t="str" cm="1">
        <f t="array" aca="1" ref="C55" ca="1">IFERROR(INDEX($L$60:$L$359,IFERROR(MATCH(_xlfn.AGGREGATE(15,6,$R$60:$R$359/($P$60:$P$359="PLANIFIE"),11),IF($P$60:$P$359="PLANIFIE",$R$60:$R$359),0),"")),"")</f>
        <v/>
      </c>
      <c r="D55" s="127" t="str" cm="1">
        <f t="array" aca="1" ref="D55" ca="1">IFERROR(INDEX($M$60:$M$359,IFERROR(MATCH(_xlfn.AGGREGATE(15,6,$R$60:$R$359/($P$60:$P$359="PLANIFIE"),11),IF($P$60:$P$359="PLANIFIE",$R$60:$R$359),0),"")),"")</f>
        <v/>
      </c>
      <c r="E55" s="129" t="str" cm="1">
        <f t="array" aca="1" ref="E55" ca="1">IFERROR(INDEX($N$60:$N$359,IFERROR(MATCH(_xlfn.AGGREGATE(15,6,$R$60:$R$359/($P$60:$P$359="PLANIFIE"),11),IF($P$60:$P$359="PLANIFIE",$R$60:$R$359),0),"")),"")</f>
        <v/>
      </c>
      <c r="F55" s="130" t="str" cm="1">
        <f t="array" aca="1" ref="F55" ca="1">IFERROR(INDEX($Q$60:$Q$359,IFERROR(MATCH(_xlfn.AGGREGATE(15,6,$R$60:$R$359/($P$60:$P$359="PLANIFIE"),11),IF($P$60:$P$359="PLANIFIE",$R$60:$R$359),0),"")),"")</f>
        <v/>
      </c>
      <c r="G55" s="127" t="s">
        <v>261</v>
      </c>
      <c r="H55" s="127"/>
    </row>
    <row r="56" spans="1:18" x14ac:dyDescent="0.3">
      <c r="A56" s="128">
        <v>12</v>
      </c>
      <c r="B56" s="127" t="str" cm="1">
        <f t="array" aca="1" ref="B56" ca="1">IFERROR(INDEX($K$60:$K$359,IFERROR(MATCH(_xlfn.AGGREGATE(15,6,$R$60:$R$359/($P$60:$P$359="PLANIFIE"),12),IF($P$60:$P$359="PLANIFIE",$R$60:$R$359),0),"")),"")</f>
        <v/>
      </c>
      <c r="C56" s="127" t="str" cm="1">
        <f t="array" aca="1" ref="C56" ca="1">IFERROR(INDEX($L$60:$L$359,IFERROR(MATCH(_xlfn.AGGREGATE(15,6,$R$60:$R$359/($P$60:$P$359="PLANIFIE"),12),IF($P$60:$P$359="PLANIFIE",$R$60:$R$359),0),"")),"")</f>
        <v/>
      </c>
      <c r="D56" s="127" t="str" cm="1">
        <f t="array" aca="1" ref="D56" ca="1">IFERROR(INDEX($M$60:$M$359,IFERROR(MATCH(_xlfn.AGGREGATE(15,6,$R$60:$R$359/($P$60:$P$359="PLANIFIE"),12),IF($P$60:$P$359="PLANIFIE",$R$60:$R$359),0),"")),"")</f>
        <v/>
      </c>
      <c r="E56" s="129" t="str" cm="1">
        <f t="array" aca="1" ref="E56" ca="1">IFERROR(INDEX($N$60:$N$359,IFERROR(MATCH(_xlfn.AGGREGATE(15,6,$R$60:$R$359/($P$60:$P$359="PLANIFIE"),12),IF($P$60:$P$359="PLANIFIE",$R$60:$R$359),0),"")),"")</f>
        <v/>
      </c>
      <c r="F56" s="130" t="str" cm="1">
        <f t="array" aca="1" ref="F56" ca="1">IFERROR(INDEX($Q$60:$Q$359,IFERROR(MATCH(_xlfn.AGGREGATE(15,6,$R$60:$R$359/($P$60:$P$359="PLANIFIE"),12),IF($P$60:$P$359="PLANIFIE",$R$60:$R$359),0),"")),"")</f>
        <v/>
      </c>
      <c r="G56" s="127" t="s">
        <v>261</v>
      </c>
      <c r="H56" s="127"/>
    </row>
    <row r="58" spans="1:18" x14ac:dyDescent="0.3">
      <c r="A58" s="126" t="s">
        <v>264</v>
      </c>
      <c r="B58" s="126"/>
      <c r="C58" s="126"/>
      <c r="D58" s="126"/>
      <c r="E58" s="126"/>
      <c r="F58" s="126"/>
      <c r="G58" s="126"/>
      <c r="H58" s="126"/>
    </row>
    <row r="59" spans="1:18" x14ac:dyDescent="0.3">
      <c r="I59" s="124" t="s">
        <v>254</v>
      </c>
      <c r="J59" s="124" t="s">
        <v>255</v>
      </c>
      <c r="K59" s="124" t="s">
        <v>256</v>
      </c>
      <c r="L59" s="124" t="s">
        <v>36</v>
      </c>
      <c r="M59" s="124" t="s">
        <v>65</v>
      </c>
      <c r="N59" s="124" t="s">
        <v>63</v>
      </c>
      <c r="O59" s="124" t="s">
        <v>257</v>
      </c>
      <c r="P59" s="124" t="s">
        <v>127</v>
      </c>
      <c r="Q59" s="124" t="s">
        <v>258</v>
      </c>
      <c r="R59" s="124" t="s">
        <v>265</v>
      </c>
    </row>
    <row r="60" spans="1:18" x14ac:dyDescent="0.3">
      <c r="J60">
        <v>1</v>
      </c>
      <c r="K60" t="str">
        <f>IFERROR('💉 Calendrier Vaccinal'!B7&amp;" "&amp;'💉 Calendrier Vaccinal'!C7,"")</f>
        <v xml:space="preserve"> </v>
      </c>
      <c r="L60">
        <f>IFERROR('💉 Calendrier Vaccinal'!E7,"")</f>
        <v>0</v>
      </c>
      <c r="M60" t="s">
        <v>66</v>
      </c>
      <c r="N60" s="125" t="str">
        <f>IFERROR('💉 Calendrier Vaccinal'!F7,"")</f>
        <v/>
      </c>
      <c r="O60" s="125">
        <f>IFERROR('💉 Calendrier Vaccinal'!G7,"")</f>
        <v>0</v>
      </c>
      <c r="P60" t="str">
        <f ca="1">IF(K60="","VIDE",IF(AND(ISNUMBER(O60),O60&gt;0),"ADMIN",IF(NOT(ISNUMBER(N60)),"VIDE",IF(TODAY()&gt;N60,"URGENT",IF(TODAY()&gt;=N60-30,"RAPPEL",IF(TODAY()&gt;=N60-90,"PLANIFIE","FUTUR"))))))</f>
        <v>VIDE</v>
      </c>
      <c r="Q60" t="str">
        <f ca="1">IF(P60="URGENT",TODAY()-N60,IF(OR(P60="RAPPEL",P60="PLANIFIE"),N60-TODAY(),""))</f>
        <v/>
      </c>
      <c r="R60" t="str">
        <f ca="1">IF(ISNUMBER(Q60),Q60+(ROW()-59)/100000,"")</f>
        <v/>
      </c>
    </row>
    <row r="61" spans="1:18" x14ac:dyDescent="0.3">
      <c r="J61">
        <v>2</v>
      </c>
      <c r="K61" t="str">
        <f>IFERROR('💉 Calendrier Vaccinal'!B7&amp;" "&amp;'💉 Calendrier Vaccinal'!C7,"")</f>
        <v xml:space="preserve"> </v>
      </c>
      <c r="L61">
        <f>IFERROR('💉 Calendrier Vaccinal'!E7,"")</f>
        <v>0</v>
      </c>
      <c r="M61" t="s">
        <v>67</v>
      </c>
      <c r="N61" s="125" t="str">
        <f>IFERROR('💉 Calendrier Vaccinal'!I7,"")</f>
        <v/>
      </c>
      <c r="O61" s="125">
        <f>IFERROR('💉 Calendrier Vaccinal'!J7,"")</f>
        <v>0</v>
      </c>
      <c r="P61" t="str">
        <f ca="1">IF(K61="","VIDE",IF(AND(ISNUMBER(O61),O61&gt;0),"ADMIN",IF(NOT(ISNUMBER(N61)),"VIDE",IF(TODAY()&gt;N61,"URGENT",IF(TODAY()&gt;=N61-30,"RAPPEL",IF(TODAY()&gt;=N61-90,"PLANIFIE","FUTUR"))))))</f>
        <v>VIDE</v>
      </c>
      <c r="Q61" t="str">
        <f ca="1">IF(P61="URGENT",TODAY()-N61,IF(OR(P61="RAPPEL",P61="PLANIFIE"),N61-TODAY(),""))</f>
        <v/>
      </c>
      <c r="R61" t="str">
        <f ca="1">IF(ISNUMBER(Q61),Q61+(ROW()-59)/100000,"")</f>
        <v/>
      </c>
    </row>
    <row r="62" spans="1:18" x14ac:dyDescent="0.3">
      <c r="J62">
        <v>3</v>
      </c>
      <c r="K62" t="str">
        <f>IFERROR('💉 Calendrier Vaccinal'!B7&amp;" "&amp;'💉 Calendrier Vaccinal'!C7,"")</f>
        <v xml:space="preserve"> </v>
      </c>
      <c r="L62">
        <f>IFERROR('💉 Calendrier Vaccinal'!E7,"")</f>
        <v>0</v>
      </c>
      <c r="M62" t="s">
        <v>68</v>
      </c>
      <c r="N62" s="125" t="str">
        <f>IFERROR('💉 Calendrier Vaccinal'!L7,"")</f>
        <v/>
      </c>
      <c r="O62" s="125">
        <f>IFERROR('💉 Calendrier Vaccinal'!M7,"")</f>
        <v>0</v>
      </c>
      <c r="P62" t="str">
        <f ca="1">IF(K62="","VIDE",IF(AND(ISNUMBER(O62),O62&gt;0),"ADMIN",IF(NOT(ISNUMBER(N62)),"VIDE",IF(TODAY()&gt;N62,"URGENT",IF(TODAY()&gt;=N62-30,"RAPPEL",IF(TODAY()&gt;=N62-90,"PLANIFIE","FUTUR"))))))</f>
        <v>VIDE</v>
      </c>
      <c r="Q62" t="str">
        <f ca="1">IF(P62="URGENT",TODAY()-N62,IF(OR(P62="RAPPEL",P62="PLANIFIE"),N62-TODAY(),""))</f>
        <v/>
      </c>
      <c r="R62" t="str">
        <f ca="1">IF(ISNUMBER(Q62),Q62+(ROW()-59)/100000,"")</f>
        <v/>
      </c>
    </row>
    <row r="63" spans="1:18" x14ac:dyDescent="0.3">
      <c r="J63">
        <v>4</v>
      </c>
      <c r="K63" t="str">
        <f>IFERROR('💉 Calendrier Vaccinal'!B7&amp;" "&amp;'💉 Calendrier Vaccinal'!C7,"")</f>
        <v xml:space="preserve"> </v>
      </c>
      <c r="L63">
        <f>IFERROR('💉 Calendrier Vaccinal'!E7,"")</f>
        <v>0</v>
      </c>
      <c r="M63" t="s">
        <v>70</v>
      </c>
      <c r="N63" s="125" t="str">
        <f>IFERROR('💉 Calendrier Vaccinal'!O7,"")</f>
        <v/>
      </c>
      <c r="O63" s="125">
        <f>IFERROR('💉 Calendrier Vaccinal'!P7,"")</f>
        <v>0</v>
      </c>
      <c r="P63" t="str">
        <f ca="1">IF(K63="","VIDE",IF(AND(ISNUMBER(O63),O63&gt;0),"ADMIN",IF(NOT(ISNUMBER(N63)),"VIDE",IF(TODAY()&gt;N63,"URGENT",IF(TODAY()&gt;=N63-30,"RAPPEL",IF(TODAY()&gt;=N63-90,"PLANIFIE","FUTUR"))))))</f>
        <v>VIDE</v>
      </c>
      <c r="Q63" t="str">
        <f ca="1">IF(P63="URGENT",TODAY()-N63,IF(OR(P63="RAPPEL",P63="PLANIFIE"),N63-TODAY(),""))</f>
        <v/>
      </c>
      <c r="R63" t="str">
        <f ca="1">IF(ISNUMBER(Q63),Q63+(ROW()-59)/100000,"")</f>
        <v/>
      </c>
    </row>
    <row r="64" spans="1:18" x14ac:dyDescent="0.3">
      <c r="J64">
        <v>5</v>
      </c>
      <c r="K64" t="str">
        <f>IFERROR('💉 Calendrier Vaccinal'!B7&amp;" "&amp;'💉 Calendrier Vaccinal'!C7,"")</f>
        <v xml:space="preserve"> </v>
      </c>
      <c r="L64">
        <f>IFERROR('💉 Calendrier Vaccinal'!E7,"")</f>
        <v>0</v>
      </c>
      <c r="M64" t="s">
        <v>71</v>
      </c>
      <c r="N64" s="125" t="str">
        <f>IFERROR('💉 Calendrier Vaccinal'!R7,"")</f>
        <v/>
      </c>
      <c r="O64" s="125">
        <f>IFERROR('💉 Calendrier Vaccinal'!S7,"")</f>
        <v>0</v>
      </c>
      <c r="P64" t="str">
        <f ca="1">IF(K64="","VIDE",IF(AND(ISNUMBER(O64),O64&gt;0),"ADMIN",IF(NOT(ISNUMBER(N64)),"VIDE",IF(TODAY()&gt;N64,"URGENT",IF(TODAY()&gt;=N64-30,"RAPPEL",IF(TODAY()&gt;=N64-90,"PLANIFIE","FUTUR"))))))</f>
        <v>VIDE</v>
      </c>
      <c r="Q64" t="str">
        <f ca="1">IF(P64="URGENT",TODAY()-N64,IF(OR(P64="RAPPEL",P64="PLANIFIE"),N64-TODAY(),""))</f>
        <v/>
      </c>
      <c r="R64" t="str">
        <f ca="1">IF(ISNUMBER(Q64),Q64+(ROW()-59)/100000,"")</f>
        <v/>
      </c>
    </row>
    <row r="65" spans="10:18" x14ac:dyDescent="0.3">
      <c r="J65">
        <v>6</v>
      </c>
      <c r="K65" t="str">
        <f>IFERROR('💉 Calendrier Vaccinal'!B7&amp;" "&amp;'💉 Calendrier Vaccinal'!C7,"")</f>
        <v xml:space="preserve"> </v>
      </c>
      <c r="L65">
        <f>IFERROR('💉 Calendrier Vaccinal'!E7,"")</f>
        <v>0</v>
      </c>
      <c r="M65" t="s">
        <v>72</v>
      </c>
      <c r="N65" s="125" t="str">
        <f>IFERROR('💉 Calendrier Vaccinal'!U7,"")</f>
        <v/>
      </c>
      <c r="O65" s="125">
        <f>IFERROR('💉 Calendrier Vaccinal'!V7,"")</f>
        <v>46011</v>
      </c>
      <c r="P65" t="str">
        <f ca="1">IF(K65="","VIDE",IF(AND(ISNUMBER(O65),O65&gt;0),"ADMIN",IF(NOT(ISNUMBER(N65)),"VIDE",IF(TODAY()&gt;N65,"URGENT",IF(TODAY()&gt;=N65-30,"RAPPEL",IF(TODAY()&gt;=N65-90,"PLANIFIE","FUTUR"))))))</f>
        <v>ADMIN</v>
      </c>
      <c r="Q65" t="str">
        <f ca="1">IF(P65="URGENT",TODAY()-N65,IF(OR(P65="RAPPEL",P65="PLANIFIE"),N65-TODAY(),""))</f>
        <v/>
      </c>
      <c r="R65" t="str">
        <f ca="1">IF(ISNUMBER(Q65),Q65+(ROW()-59)/100000,"")</f>
        <v/>
      </c>
    </row>
    <row r="66" spans="10:18" x14ac:dyDescent="0.3">
      <c r="J66">
        <v>7</v>
      </c>
      <c r="K66" t="str">
        <f>IFERROR('💉 Calendrier Vaccinal'!B7&amp;" "&amp;'💉 Calendrier Vaccinal'!C7,"")</f>
        <v xml:space="preserve"> </v>
      </c>
      <c r="L66">
        <f>IFERROR('💉 Calendrier Vaccinal'!E7,"")</f>
        <v>0</v>
      </c>
      <c r="M66" t="s">
        <v>259</v>
      </c>
      <c r="N66" s="125">
        <f>IFERROR('💉 Calendrier Vaccinal'!X7,"")</f>
        <v>0</v>
      </c>
      <c r="O66" s="125">
        <f>IFERROR('💉 Calendrier Vaccinal'!Y7,"")</f>
        <v>0</v>
      </c>
      <c r="P66" t="str">
        <f ca="1">IF(K66="","VIDE",IF(AND(ISNUMBER(O66),O66&gt;0),"ADMIN",IF(NOT(ISNUMBER(N66)),"VIDE",IF(TODAY()&gt;N66,"URGENT",IF(TODAY()&gt;=N66-30,"RAPPEL",IF(TODAY()&gt;=N66-90,"PLANIFIE","FUTUR"))))))</f>
        <v>URGENT</v>
      </c>
      <c r="Q66">
        <f ca="1">IF(P66="URGENT",TODAY()-N66,IF(OR(P66="RAPPEL",P66="PLANIFIE"),N66-TODAY(),""))</f>
        <v>46142</v>
      </c>
      <c r="R66">
        <f ca="1">IF(ISNUMBER(Q66),Q66+(ROW()-59)/100000,"")</f>
        <v>46142.000070000002</v>
      </c>
    </row>
    <row r="67" spans="10:18" x14ac:dyDescent="0.3">
      <c r="J67">
        <v>8</v>
      </c>
      <c r="K67" t="str">
        <f>IFERROR('💉 Calendrier Vaccinal'!B7&amp;" "&amp;'💉 Calendrier Vaccinal'!C7,"")</f>
        <v xml:space="preserve"> </v>
      </c>
      <c r="L67">
        <f>IFERROR('💉 Calendrier Vaccinal'!E7,"")</f>
        <v>0</v>
      </c>
      <c r="M67" t="s">
        <v>73</v>
      </c>
      <c r="N67" s="125">
        <f>IFERROR('💉 Calendrier Vaccinal'!AA7,"")</f>
        <v>0</v>
      </c>
      <c r="O67" s="125">
        <f>IFERROR('💉 Calendrier Vaccinal'!AB7,"")</f>
        <v>0</v>
      </c>
      <c r="P67" t="str">
        <f ca="1">IF(K67="","VIDE",IF(AND(ISNUMBER(O67),O67&gt;0),"ADMIN",IF(NOT(ISNUMBER(N67)),"VIDE",IF(TODAY()&gt;N67,"URGENT",IF(TODAY()&gt;=N67-30,"RAPPEL",IF(TODAY()&gt;=N67-90,"PLANIFIE","FUTUR"))))))</f>
        <v>URGENT</v>
      </c>
      <c r="Q67">
        <f ca="1">IF(P67="URGENT",TODAY()-N67,IF(OR(P67="RAPPEL",P67="PLANIFIE"),N67-TODAY(),""))</f>
        <v>46142</v>
      </c>
      <c r="R67">
        <f ca="1">IF(ISNUMBER(Q67),Q67+(ROW()-59)/100000,"")</f>
        <v>46142.000079999998</v>
      </c>
    </row>
    <row r="68" spans="10:18" x14ac:dyDescent="0.3">
      <c r="J68">
        <v>9</v>
      </c>
      <c r="K68" t="str">
        <f>IFERROR('💉 Calendrier Vaccinal'!B7&amp;" "&amp;'💉 Calendrier Vaccinal'!C7,"")</f>
        <v xml:space="preserve"> </v>
      </c>
      <c r="L68">
        <f>IFERROR('💉 Calendrier Vaccinal'!E7,"")</f>
        <v>0</v>
      </c>
      <c r="M68" t="s">
        <v>74</v>
      </c>
      <c r="N68" s="125">
        <f>IFERROR('💉 Calendrier Vaccinal'!AD7,"")</f>
        <v>0</v>
      </c>
      <c r="O68" s="125">
        <f>IFERROR('💉 Calendrier Vaccinal'!AE7,"")</f>
        <v>0</v>
      </c>
      <c r="P68" t="str">
        <f ca="1">IF(K68="","VIDE",IF(AND(ISNUMBER(O68),O68&gt;0),"ADMIN",IF(NOT(ISNUMBER(N68)),"VIDE",IF(TODAY()&gt;N68,"URGENT",IF(TODAY()&gt;=N68-30,"RAPPEL",IF(TODAY()&gt;=N68-90,"PLANIFIE","FUTUR"))))))</f>
        <v>URGENT</v>
      </c>
      <c r="Q68">
        <f ca="1">IF(P68="URGENT",TODAY()-N68,IF(OR(P68="RAPPEL",P68="PLANIFIE"),N68-TODAY(),""))</f>
        <v>46142</v>
      </c>
      <c r="R68">
        <f ca="1">IF(ISNUMBER(Q68),Q68+(ROW()-59)/100000,"")</f>
        <v>46142.000090000001</v>
      </c>
    </row>
    <row r="69" spans="10:18" x14ac:dyDescent="0.3">
      <c r="J69">
        <v>10</v>
      </c>
      <c r="K69" t="str">
        <f>IFERROR('💉 Calendrier Vaccinal'!B7&amp;" "&amp;'💉 Calendrier Vaccinal'!C7,"")</f>
        <v xml:space="preserve"> </v>
      </c>
      <c r="L69">
        <f>IFERROR('💉 Calendrier Vaccinal'!E7,"")</f>
        <v>0</v>
      </c>
      <c r="M69" t="s">
        <v>260</v>
      </c>
      <c r="N69" s="125">
        <f>IFERROR('💉 Calendrier Vaccinal'!AG7,"")</f>
        <v>0</v>
      </c>
      <c r="O69" s="125">
        <f>IFERROR('💉 Calendrier Vaccinal'!AH7,"")</f>
        <v>0</v>
      </c>
      <c r="P69" t="str">
        <f ca="1">IF(K69="","VIDE",IF(AND(ISNUMBER(O69),O69&gt;0),"ADMIN",IF(NOT(ISNUMBER(N69)),"VIDE",IF(TODAY()&gt;N69,"URGENT",IF(TODAY()&gt;=N69-30,"RAPPEL",IF(TODAY()&gt;=N69-90,"PLANIFIE","FUTUR"))))))</f>
        <v>URGENT</v>
      </c>
      <c r="Q69">
        <f ca="1">IF(P69="URGENT",TODAY()-N69,IF(OR(P69="RAPPEL",P69="PLANIFIE"),N69-TODAY(),""))</f>
        <v>46142</v>
      </c>
      <c r="R69">
        <f ca="1">IF(ISNUMBER(Q69),Q69+(ROW()-59)/100000,"")</f>
        <v>46142.000099999997</v>
      </c>
    </row>
    <row r="70" spans="10:18" x14ac:dyDescent="0.3">
      <c r="J70">
        <v>11</v>
      </c>
      <c r="K70" t="str">
        <f>IFERROR('💉 Calendrier Vaccinal'!B8&amp;" "&amp;'💉 Calendrier Vaccinal'!C8,"")</f>
        <v xml:space="preserve"> </v>
      </c>
      <c r="L70">
        <f>IFERROR('💉 Calendrier Vaccinal'!E8,"")</f>
        <v>0</v>
      </c>
      <c r="M70" t="s">
        <v>66</v>
      </c>
      <c r="N70" s="125" t="str">
        <f>IFERROR('💉 Calendrier Vaccinal'!F8,"")</f>
        <v/>
      </c>
      <c r="O70" s="125">
        <f>IFERROR('💉 Calendrier Vaccinal'!G8,"")</f>
        <v>0</v>
      </c>
      <c r="P70" t="str">
        <f ca="1">IF(K70="","VIDE",IF(AND(ISNUMBER(O70),O70&gt;0),"ADMIN",IF(NOT(ISNUMBER(N70)),"VIDE",IF(TODAY()&gt;N70,"URGENT",IF(TODAY()&gt;=N70-30,"RAPPEL",IF(TODAY()&gt;=N70-90,"PLANIFIE","FUTUR"))))))</f>
        <v>VIDE</v>
      </c>
      <c r="Q70" t="str">
        <f ca="1">IF(P70="URGENT",TODAY()-N70,IF(OR(P70="RAPPEL",P70="PLANIFIE"),N70-TODAY(),""))</f>
        <v/>
      </c>
      <c r="R70" t="str">
        <f ca="1">IF(ISNUMBER(Q70),Q70+(ROW()-59)/100000,"")</f>
        <v/>
      </c>
    </row>
    <row r="71" spans="10:18" x14ac:dyDescent="0.3">
      <c r="J71">
        <v>12</v>
      </c>
      <c r="K71" t="str">
        <f>IFERROR('💉 Calendrier Vaccinal'!B8&amp;" "&amp;'💉 Calendrier Vaccinal'!C8,"")</f>
        <v xml:space="preserve"> </v>
      </c>
      <c r="L71">
        <f>IFERROR('💉 Calendrier Vaccinal'!E8,"")</f>
        <v>0</v>
      </c>
      <c r="M71" t="s">
        <v>67</v>
      </c>
      <c r="N71" s="125" t="str">
        <f>IFERROR('💉 Calendrier Vaccinal'!I8,"")</f>
        <v/>
      </c>
      <c r="O71" s="125">
        <f>IFERROR('💉 Calendrier Vaccinal'!J8,"")</f>
        <v>0</v>
      </c>
      <c r="P71" t="str">
        <f ca="1">IF(K71="","VIDE",IF(AND(ISNUMBER(O71),O71&gt;0),"ADMIN",IF(NOT(ISNUMBER(N71)),"VIDE",IF(TODAY()&gt;N71,"URGENT",IF(TODAY()&gt;=N71-30,"RAPPEL",IF(TODAY()&gt;=N71-90,"PLANIFIE","FUTUR"))))))</f>
        <v>VIDE</v>
      </c>
      <c r="Q71" t="str">
        <f ca="1">IF(P71="URGENT",TODAY()-N71,IF(OR(P71="RAPPEL",P71="PLANIFIE"),N71-TODAY(),""))</f>
        <v/>
      </c>
      <c r="R71" t="str">
        <f ca="1">IF(ISNUMBER(Q71),Q71+(ROW()-59)/100000,"")</f>
        <v/>
      </c>
    </row>
    <row r="72" spans="10:18" x14ac:dyDescent="0.3">
      <c r="J72">
        <v>13</v>
      </c>
      <c r="K72" t="str">
        <f>IFERROR('💉 Calendrier Vaccinal'!B8&amp;" "&amp;'💉 Calendrier Vaccinal'!C8,"")</f>
        <v xml:space="preserve"> </v>
      </c>
      <c r="L72">
        <f>IFERROR('💉 Calendrier Vaccinal'!E8,"")</f>
        <v>0</v>
      </c>
      <c r="M72" t="s">
        <v>68</v>
      </c>
      <c r="N72" s="125" t="str">
        <f>IFERROR('💉 Calendrier Vaccinal'!L8,"")</f>
        <v/>
      </c>
      <c r="O72" s="125">
        <f>IFERROR('💉 Calendrier Vaccinal'!M8,"")</f>
        <v>0</v>
      </c>
      <c r="P72" t="str">
        <f ca="1">IF(K72="","VIDE",IF(AND(ISNUMBER(O72),O72&gt;0),"ADMIN",IF(NOT(ISNUMBER(N72)),"VIDE",IF(TODAY()&gt;N72,"URGENT",IF(TODAY()&gt;=N72-30,"RAPPEL",IF(TODAY()&gt;=N72-90,"PLANIFIE","FUTUR"))))))</f>
        <v>VIDE</v>
      </c>
      <c r="Q72" t="str">
        <f ca="1">IF(P72="URGENT",TODAY()-N72,IF(OR(P72="RAPPEL",P72="PLANIFIE"),N72-TODAY(),""))</f>
        <v/>
      </c>
      <c r="R72" t="str">
        <f ca="1">IF(ISNUMBER(Q72),Q72+(ROW()-59)/100000,"")</f>
        <v/>
      </c>
    </row>
    <row r="73" spans="10:18" x14ac:dyDescent="0.3">
      <c r="J73">
        <v>14</v>
      </c>
      <c r="K73" t="str">
        <f>IFERROR('💉 Calendrier Vaccinal'!B8&amp;" "&amp;'💉 Calendrier Vaccinal'!C8,"")</f>
        <v xml:space="preserve"> </v>
      </c>
      <c r="L73">
        <f>IFERROR('💉 Calendrier Vaccinal'!E8,"")</f>
        <v>0</v>
      </c>
      <c r="M73" t="s">
        <v>70</v>
      </c>
      <c r="N73" s="125" t="str">
        <f>IFERROR('💉 Calendrier Vaccinal'!O8,"")</f>
        <v/>
      </c>
      <c r="O73" s="125">
        <f>IFERROR('💉 Calendrier Vaccinal'!P8,"")</f>
        <v>0</v>
      </c>
      <c r="P73" t="str">
        <f ca="1">IF(K73="","VIDE",IF(AND(ISNUMBER(O73),O73&gt;0),"ADMIN",IF(NOT(ISNUMBER(N73)),"VIDE",IF(TODAY()&gt;N73,"URGENT",IF(TODAY()&gt;=N73-30,"RAPPEL",IF(TODAY()&gt;=N73-90,"PLANIFIE","FUTUR"))))))</f>
        <v>VIDE</v>
      </c>
      <c r="Q73" t="str">
        <f ca="1">IF(P73="URGENT",TODAY()-N73,IF(OR(P73="RAPPEL",P73="PLANIFIE"),N73-TODAY(),""))</f>
        <v/>
      </c>
      <c r="R73" t="str">
        <f ca="1">IF(ISNUMBER(Q73),Q73+(ROW()-59)/100000,"")</f>
        <v/>
      </c>
    </row>
    <row r="74" spans="10:18" x14ac:dyDescent="0.3">
      <c r="J74">
        <v>15</v>
      </c>
      <c r="K74" t="str">
        <f>IFERROR('💉 Calendrier Vaccinal'!B8&amp;" "&amp;'💉 Calendrier Vaccinal'!C8,"")</f>
        <v xml:space="preserve"> </v>
      </c>
      <c r="L74">
        <f>IFERROR('💉 Calendrier Vaccinal'!E8,"")</f>
        <v>0</v>
      </c>
      <c r="M74" t="s">
        <v>71</v>
      </c>
      <c r="N74" s="125" t="str">
        <f>IFERROR('💉 Calendrier Vaccinal'!R8,"")</f>
        <v/>
      </c>
      <c r="O74" s="125">
        <f>IFERROR('💉 Calendrier Vaccinal'!S8,"")</f>
        <v>0</v>
      </c>
      <c r="P74" t="str">
        <f ca="1">IF(K74="","VIDE",IF(AND(ISNUMBER(O74),O74&gt;0),"ADMIN",IF(NOT(ISNUMBER(N74)),"VIDE",IF(TODAY()&gt;N74,"URGENT",IF(TODAY()&gt;=N74-30,"RAPPEL",IF(TODAY()&gt;=N74-90,"PLANIFIE","FUTUR"))))))</f>
        <v>VIDE</v>
      </c>
      <c r="Q74" t="str">
        <f ca="1">IF(P74="URGENT",TODAY()-N74,IF(OR(P74="RAPPEL",P74="PLANIFIE"),N74-TODAY(),""))</f>
        <v/>
      </c>
      <c r="R74" t="str">
        <f ca="1">IF(ISNUMBER(Q74),Q74+(ROW()-59)/100000,"")</f>
        <v/>
      </c>
    </row>
    <row r="75" spans="10:18" x14ac:dyDescent="0.3">
      <c r="J75">
        <v>16</v>
      </c>
      <c r="K75" t="str">
        <f>IFERROR('💉 Calendrier Vaccinal'!B8&amp;" "&amp;'💉 Calendrier Vaccinal'!C8,"")</f>
        <v xml:space="preserve"> </v>
      </c>
      <c r="L75">
        <f>IFERROR('💉 Calendrier Vaccinal'!E8,"")</f>
        <v>0</v>
      </c>
      <c r="M75" t="s">
        <v>72</v>
      </c>
      <c r="N75" s="125" t="str">
        <f>IFERROR('💉 Calendrier Vaccinal'!U8,"")</f>
        <v/>
      </c>
      <c r="O75" s="125">
        <f>IFERROR('💉 Calendrier Vaccinal'!V8,"")</f>
        <v>0</v>
      </c>
      <c r="P75" t="str">
        <f ca="1">IF(K75="","VIDE",IF(AND(ISNUMBER(O75),O75&gt;0),"ADMIN",IF(NOT(ISNUMBER(N75)),"VIDE",IF(TODAY()&gt;N75,"URGENT",IF(TODAY()&gt;=N75-30,"RAPPEL",IF(TODAY()&gt;=N75-90,"PLANIFIE","FUTUR"))))))</f>
        <v>VIDE</v>
      </c>
      <c r="Q75" t="str">
        <f ca="1">IF(P75="URGENT",TODAY()-N75,IF(OR(P75="RAPPEL",P75="PLANIFIE"),N75-TODAY(),""))</f>
        <v/>
      </c>
      <c r="R75" t="str">
        <f ca="1">IF(ISNUMBER(Q75),Q75+(ROW()-59)/100000,"")</f>
        <v/>
      </c>
    </row>
    <row r="76" spans="10:18" x14ac:dyDescent="0.3">
      <c r="J76">
        <v>17</v>
      </c>
      <c r="K76" t="str">
        <f>IFERROR('💉 Calendrier Vaccinal'!B8&amp;" "&amp;'💉 Calendrier Vaccinal'!C8,"")</f>
        <v xml:space="preserve"> </v>
      </c>
      <c r="L76">
        <f>IFERROR('💉 Calendrier Vaccinal'!E8,"")</f>
        <v>0</v>
      </c>
      <c r="M76" t="s">
        <v>259</v>
      </c>
      <c r="N76" s="125" t="str">
        <f>IFERROR('💉 Calendrier Vaccinal'!X8,"")</f>
        <v/>
      </c>
      <c r="O76" s="125">
        <f>IFERROR('💉 Calendrier Vaccinal'!Y8,"")</f>
        <v>0</v>
      </c>
      <c r="P76" t="str">
        <f ca="1">IF(K76="","VIDE",IF(AND(ISNUMBER(O76),O76&gt;0),"ADMIN",IF(NOT(ISNUMBER(N76)),"VIDE",IF(TODAY()&gt;N76,"URGENT",IF(TODAY()&gt;=N76-30,"RAPPEL",IF(TODAY()&gt;=N76-90,"PLANIFIE","FUTUR"))))))</f>
        <v>VIDE</v>
      </c>
      <c r="Q76" t="str">
        <f ca="1">IF(P76="URGENT",TODAY()-N76,IF(OR(P76="RAPPEL",P76="PLANIFIE"),N76-TODAY(),""))</f>
        <v/>
      </c>
      <c r="R76" t="str">
        <f ca="1">IF(ISNUMBER(Q76),Q76+(ROW()-59)/100000,"")</f>
        <v/>
      </c>
    </row>
    <row r="77" spans="10:18" x14ac:dyDescent="0.3">
      <c r="J77">
        <v>18</v>
      </c>
      <c r="K77" t="str">
        <f>IFERROR('💉 Calendrier Vaccinal'!B8&amp;" "&amp;'💉 Calendrier Vaccinal'!C8,"")</f>
        <v xml:space="preserve"> </v>
      </c>
      <c r="L77">
        <f>IFERROR('💉 Calendrier Vaccinal'!E8,"")</f>
        <v>0</v>
      </c>
      <c r="M77" t="s">
        <v>73</v>
      </c>
      <c r="N77" s="125" t="str">
        <f>IFERROR('💉 Calendrier Vaccinal'!AA8,"")</f>
        <v/>
      </c>
      <c r="O77" s="125">
        <f>IFERROR('💉 Calendrier Vaccinal'!AB8,"")</f>
        <v>0</v>
      </c>
      <c r="P77" t="str">
        <f ca="1">IF(K77="","VIDE",IF(AND(ISNUMBER(O77),O77&gt;0),"ADMIN",IF(NOT(ISNUMBER(N77)),"VIDE",IF(TODAY()&gt;N77,"URGENT",IF(TODAY()&gt;=N77-30,"RAPPEL",IF(TODAY()&gt;=N77-90,"PLANIFIE","FUTUR"))))))</f>
        <v>VIDE</v>
      </c>
      <c r="Q77" t="str">
        <f ca="1">IF(P77="URGENT",TODAY()-N77,IF(OR(P77="RAPPEL",P77="PLANIFIE"),N77-TODAY(),""))</f>
        <v/>
      </c>
      <c r="R77" t="str">
        <f ca="1">IF(ISNUMBER(Q77),Q77+(ROW()-59)/100000,"")</f>
        <v/>
      </c>
    </row>
    <row r="78" spans="10:18" x14ac:dyDescent="0.3">
      <c r="J78">
        <v>19</v>
      </c>
      <c r="K78" t="str">
        <f>IFERROR('💉 Calendrier Vaccinal'!B8&amp;" "&amp;'💉 Calendrier Vaccinal'!C8,"")</f>
        <v xml:space="preserve"> </v>
      </c>
      <c r="L78">
        <f>IFERROR('💉 Calendrier Vaccinal'!E8,"")</f>
        <v>0</v>
      </c>
      <c r="M78" t="s">
        <v>74</v>
      </c>
      <c r="N78" s="125" t="str">
        <f>IFERROR('💉 Calendrier Vaccinal'!AD8,"")</f>
        <v/>
      </c>
      <c r="O78" s="125">
        <f>IFERROR('💉 Calendrier Vaccinal'!AE8,"")</f>
        <v>0</v>
      </c>
      <c r="P78" t="str">
        <f ca="1">IF(K78="","VIDE",IF(AND(ISNUMBER(O78),O78&gt;0),"ADMIN",IF(NOT(ISNUMBER(N78)),"VIDE",IF(TODAY()&gt;N78,"URGENT",IF(TODAY()&gt;=N78-30,"RAPPEL",IF(TODAY()&gt;=N78-90,"PLANIFIE","FUTUR"))))))</f>
        <v>VIDE</v>
      </c>
      <c r="Q78" t="str">
        <f ca="1">IF(P78="URGENT",TODAY()-N78,IF(OR(P78="RAPPEL",P78="PLANIFIE"),N78-TODAY(),""))</f>
        <v/>
      </c>
      <c r="R78" t="str">
        <f ca="1">IF(ISNUMBER(Q78),Q78+(ROW()-59)/100000,"")</f>
        <v/>
      </c>
    </row>
    <row r="79" spans="10:18" x14ac:dyDescent="0.3">
      <c r="J79">
        <v>20</v>
      </c>
      <c r="K79" t="str">
        <f>IFERROR('💉 Calendrier Vaccinal'!B8&amp;" "&amp;'💉 Calendrier Vaccinal'!C8,"")</f>
        <v xml:space="preserve"> </v>
      </c>
      <c r="L79">
        <f>IFERROR('💉 Calendrier Vaccinal'!E8,"")</f>
        <v>0</v>
      </c>
      <c r="M79" t="s">
        <v>260</v>
      </c>
      <c r="N79" s="125" t="str">
        <f>IFERROR('💉 Calendrier Vaccinal'!AG8,"")</f>
        <v/>
      </c>
      <c r="O79" s="125">
        <f>IFERROR('💉 Calendrier Vaccinal'!AH8,"")</f>
        <v>0</v>
      </c>
      <c r="P79" t="str">
        <f ca="1">IF(K79="","VIDE",IF(AND(ISNUMBER(O79),O79&gt;0),"ADMIN",IF(NOT(ISNUMBER(N79)),"VIDE",IF(TODAY()&gt;N79,"URGENT",IF(TODAY()&gt;=N79-30,"RAPPEL",IF(TODAY()&gt;=N79-90,"PLANIFIE","FUTUR"))))))</f>
        <v>VIDE</v>
      </c>
      <c r="Q79" t="str">
        <f ca="1">IF(P79="URGENT",TODAY()-N79,IF(OR(P79="RAPPEL",P79="PLANIFIE"),N79-TODAY(),""))</f>
        <v/>
      </c>
      <c r="R79" t="str">
        <f ca="1">IF(ISNUMBER(Q79),Q79+(ROW()-59)/100000,"")</f>
        <v/>
      </c>
    </row>
    <row r="80" spans="10:18" x14ac:dyDescent="0.3">
      <c r="J80">
        <v>21</v>
      </c>
      <c r="K80" t="str">
        <f>IFERROR('💉 Calendrier Vaccinal'!B9&amp;" "&amp;'💉 Calendrier Vaccinal'!C9,"")</f>
        <v xml:space="preserve"> </v>
      </c>
      <c r="L80">
        <f>IFERROR('💉 Calendrier Vaccinal'!E9,"")</f>
        <v>0</v>
      </c>
      <c r="M80" t="s">
        <v>66</v>
      </c>
      <c r="N80" s="125" t="str">
        <f>IFERROR('💉 Calendrier Vaccinal'!F9,"")</f>
        <v/>
      </c>
      <c r="O80" s="125">
        <f>IFERROR('💉 Calendrier Vaccinal'!G9,"")</f>
        <v>0</v>
      </c>
      <c r="P80" t="str">
        <f ca="1">IF(K80="","VIDE",IF(AND(ISNUMBER(O80),O80&gt;0),"ADMIN",IF(NOT(ISNUMBER(N80)),"VIDE",IF(TODAY()&gt;N80,"URGENT",IF(TODAY()&gt;=N80-30,"RAPPEL",IF(TODAY()&gt;=N80-90,"PLANIFIE","FUTUR"))))))</f>
        <v>VIDE</v>
      </c>
      <c r="Q80" t="str">
        <f ca="1">IF(P80="URGENT",TODAY()-N80,IF(OR(P80="RAPPEL",P80="PLANIFIE"),N80-TODAY(),""))</f>
        <v/>
      </c>
      <c r="R80" t="str">
        <f ca="1">IF(ISNUMBER(Q80),Q80+(ROW()-59)/100000,"")</f>
        <v/>
      </c>
    </row>
    <row r="81" spans="10:18" x14ac:dyDescent="0.3">
      <c r="J81">
        <v>22</v>
      </c>
      <c r="K81" t="str">
        <f>IFERROR('💉 Calendrier Vaccinal'!B9&amp;" "&amp;'💉 Calendrier Vaccinal'!C9,"")</f>
        <v xml:space="preserve"> </v>
      </c>
      <c r="L81">
        <f>IFERROR('💉 Calendrier Vaccinal'!E9,"")</f>
        <v>0</v>
      </c>
      <c r="M81" t="s">
        <v>67</v>
      </c>
      <c r="N81" s="125" t="str">
        <f>IFERROR('💉 Calendrier Vaccinal'!I9,"")</f>
        <v/>
      </c>
      <c r="O81" s="125">
        <f>IFERROR('💉 Calendrier Vaccinal'!J9,"")</f>
        <v>0</v>
      </c>
      <c r="P81" t="str">
        <f ca="1">IF(K81="","VIDE",IF(AND(ISNUMBER(O81),O81&gt;0),"ADMIN",IF(NOT(ISNUMBER(N81)),"VIDE",IF(TODAY()&gt;N81,"URGENT",IF(TODAY()&gt;=N81-30,"RAPPEL",IF(TODAY()&gt;=N81-90,"PLANIFIE","FUTUR"))))))</f>
        <v>VIDE</v>
      </c>
      <c r="Q81" t="str">
        <f ca="1">IF(P81="URGENT",TODAY()-N81,IF(OR(P81="RAPPEL",P81="PLANIFIE"),N81-TODAY(),""))</f>
        <v/>
      </c>
      <c r="R81" t="str">
        <f ca="1">IF(ISNUMBER(Q81),Q81+(ROW()-59)/100000,"")</f>
        <v/>
      </c>
    </row>
    <row r="82" spans="10:18" x14ac:dyDescent="0.3">
      <c r="J82">
        <v>23</v>
      </c>
      <c r="K82" t="str">
        <f>IFERROR('💉 Calendrier Vaccinal'!B9&amp;" "&amp;'💉 Calendrier Vaccinal'!C9,"")</f>
        <v xml:space="preserve"> </v>
      </c>
      <c r="L82">
        <f>IFERROR('💉 Calendrier Vaccinal'!E9,"")</f>
        <v>0</v>
      </c>
      <c r="M82" t="s">
        <v>68</v>
      </c>
      <c r="N82" s="125" t="str">
        <f>IFERROR('💉 Calendrier Vaccinal'!L9,"")</f>
        <v/>
      </c>
      <c r="O82" s="125">
        <f>IFERROR('💉 Calendrier Vaccinal'!M9,"")</f>
        <v>0</v>
      </c>
      <c r="P82" t="str">
        <f ca="1">IF(K82="","VIDE",IF(AND(ISNUMBER(O82),O82&gt;0),"ADMIN",IF(NOT(ISNUMBER(N82)),"VIDE",IF(TODAY()&gt;N82,"URGENT",IF(TODAY()&gt;=N82-30,"RAPPEL",IF(TODAY()&gt;=N82-90,"PLANIFIE","FUTUR"))))))</f>
        <v>VIDE</v>
      </c>
      <c r="Q82" t="str">
        <f ca="1">IF(P82="URGENT",TODAY()-N82,IF(OR(P82="RAPPEL",P82="PLANIFIE"),N82-TODAY(),""))</f>
        <v/>
      </c>
      <c r="R82" t="str">
        <f ca="1">IF(ISNUMBER(Q82),Q82+(ROW()-59)/100000,"")</f>
        <v/>
      </c>
    </row>
    <row r="83" spans="10:18" x14ac:dyDescent="0.3">
      <c r="J83">
        <v>24</v>
      </c>
      <c r="K83" t="str">
        <f>IFERROR('💉 Calendrier Vaccinal'!B9&amp;" "&amp;'💉 Calendrier Vaccinal'!C9,"")</f>
        <v xml:space="preserve"> </v>
      </c>
      <c r="L83">
        <f>IFERROR('💉 Calendrier Vaccinal'!E9,"")</f>
        <v>0</v>
      </c>
      <c r="M83" t="s">
        <v>70</v>
      </c>
      <c r="N83" s="125" t="str">
        <f>IFERROR('💉 Calendrier Vaccinal'!O9,"")</f>
        <v/>
      </c>
      <c r="O83" s="125">
        <f>IFERROR('💉 Calendrier Vaccinal'!P9,"")</f>
        <v>0</v>
      </c>
      <c r="P83" t="str">
        <f ca="1">IF(K83="","VIDE",IF(AND(ISNUMBER(O83),O83&gt;0),"ADMIN",IF(NOT(ISNUMBER(N83)),"VIDE",IF(TODAY()&gt;N83,"URGENT",IF(TODAY()&gt;=N83-30,"RAPPEL",IF(TODAY()&gt;=N83-90,"PLANIFIE","FUTUR"))))))</f>
        <v>VIDE</v>
      </c>
      <c r="Q83" t="str">
        <f ca="1">IF(P83="URGENT",TODAY()-N83,IF(OR(P83="RAPPEL",P83="PLANIFIE"),N83-TODAY(),""))</f>
        <v/>
      </c>
      <c r="R83" t="str">
        <f ca="1">IF(ISNUMBER(Q83),Q83+(ROW()-59)/100000,"")</f>
        <v/>
      </c>
    </row>
    <row r="84" spans="10:18" x14ac:dyDescent="0.3">
      <c r="J84">
        <v>25</v>
      </c>
      <c r="K84" t="str">
        <f>IFERROR('💉 Calendrier Vaccinal'!B9&amp;" "&amp;'💉 Calendrier Vaccinal'!C9,"")</f>
        <v xml:space="preserve"> </v>
      </c>
      <c r="L84">
        <f>IFERROR('💉 Calendrier Vaccinal'!E9,"")</f>
        <v>0</v>
      </c>
      <c r="M84" t="s">
        <v>71</v>
      </c>
      <c r="N84" s="125" t="str">
        <f>IFERROR('💉 Calendrier Vaccinal'!R9,"")</f>
        <v/>
      </c>
      <c r="O84" s="125">
        <f>IFERROR('💉 Calendrier Vaccinal'!S9,"")</f>
        <v>0</v>
      </c>
      <c r="P84" t="str">
        <f ca="1">IF(K84="","VIDE",IF(AND(ISNUMBER(O84),O84&gt;0),"ADMIN",IF(NOT(ISNUMBER(N84)),"VIDE",IF(TODAY()&gt;N84,"URGENT",IF(TODAY()&gt;=N84-30,"RAPPEL",IF(TODAY()&gt;=N84-90,"PLANIFIE","FUTUR"))))))</f>
        <v>VIDE</v>
      </c>
      <c r="Q84" t="str">
        <f ca="1">IF(P84="URGENT",TODAY()-N84,IF(OR(P84="RAPPEL",P84="PLANIFIE"),N84-TODAY(),""))</f>
        <v/>
      </c>
      <c r="R84" t="str">
        <f ca="1">IF(ISNUMBER(Q84),Q84+(ROW()-59)/100000,"")</f>
        <v/>
      </c>
    </row>
    <row r="85" spans="10:18" x14ac:dyDescent="0.3">
      <c r="J85">
        <v>26</v>
      </c>
      <c r="K85" t="str">
        <f>IFERROR('💉 Calendrier Vaccinal'!B9&amp;" "&amp;'💉 Calendrier Vaccinal'!C9,"")</f>
        <v xml:space="preserve"> </v>
      </c>
      <c r="L85">
        <f>IFERROR('💉 Calendrier Vaccinal'!E9,"")</f>
        <v>0</v>
      </c>
      <c r="M85" t="s">
        <v>72</v>
      </c>
      <c r="N85" s="125" t="str">
        <f>IFERROR('💉 Calendrier Vaccinal'!U9,"")</f>
        <v/>
      </c>
      <c r="O85" s="125">
        <f>IFERROR('💉 Calendrier Vaccinal'!V9,"")</f>
        <v>0</v>
      </c>
      <c r="P85" t="str">
        <f ca="1">IF(K85="","VIDE",IF(AND(ISNUMBER(O85),O85&gt;0),"ADMIN",IF(NOT(ISNUMBER(N85)),"VIDE",IF(TODAY()&gt;N85,"URGENT",IF(TODAY()&gt;=N85-30,"RAPPEL",IF(TODAY()&gt;=N85-90,"PLANIFIE","FUTUR"))))))</f>
        <v>VIDE</v>
      </c>
      <c r="Q85" t="str">
        <f ca="1">IF(P85="URGENT",TODAY()-N85,IF(OR(P85="RAPPEL",P85="PLANIFIE"),N85-TODAY(),""))</f>
        <v/>
      </c>
      <c r="R85" t="str">
        <f ca="1">IF(ISNUMBER(Q85),Q85+(ROW()-59)/100000,"")</f>
        <v/>
      </c>
    </row>
    <row r="86" spans="10:18" x14ac:dyDescent="0.3">
      <c r="J86">
        <v>27</v>
      </c>
      <c r="K86" t="str">
        <f>IFERROR('💉 Calendrier Vaccinal'!B9&amp;" "&amp;'💉 Calendrier Vaccinal'!C9,"")</f>
        <v xml:space="preserve"> </v>
      </c>
      <c r="L86">
        <f>IFERROR('💉 Calendrier Vaccinal'!E9,"")</f>
        <v>0</v>
      </c>
      <c r="M86" t="s">
        <v>259</v>
      </c>
      <c r="N86" s="125" t="str">
        <f>IFERROR('💉 Calendrier Vaccinal'!X9,"")</f>
        <v/>
      </c>
      <c r="O86" s="125">
        <f>IFERROR('💉 Calendrier Vaccinal'!Y9,"")</f>
        <v>0</v>
      </c>
      <c r="P86" t="str">
        <f ca="1">IF(K86="","VIDE",IF(AND(ISNUMBER(O86),O86&gt;0),"ADMIN",IF(NOT(ISNUMBER(N86)),"VIDE",IF(TODAY()&gt;N86,"URGENT",IF(TODAY()&gt;=N86-30,"RAPPEL",IF(TODAY()&gt;=N86-90,"PLANIFIE","FUTUR"))))))</f>
        <v>VIDE</v>
      </c>
      <c r="Q86" t="str">
        <f ca="1">IF(P86="URGENT",TODAY()-N86,IF(OR(P86="RAPPEL",P86="PLANIFIE"),N86-TODAY(),""))</f>
        <v/>
      </c>
      <c r="R86" t="str">
        <f ca="1">IF(ISNUMBER(Q86),Q86+(ROW()-59)/100000,"")</f>
        <v/>
      </c>
    </row>
    <row r="87" spans="10:18" x14ac:dyDescent="0.3">
      <c r="J87">
        <v>28</v>
      </c>
      <c r="K87" t="str">
        <f>IFERROR('💉 Calendrier Vaccinal'!B9&amp;" "&amp;'💉 Calendrier Vaccinal'!C9,"")</f>
        <v xml:space="preserve"> </v>
      </c>
      <c r="L87">
        <f>IFERROR('💉 Calendrier Vaccinal'!E9,"")</f>
        <v>0</v>
      </c>
      <c r="M87" t="s">
        <v>73</v>
      </c>
      <c r="N87" s="125" t="str">
        <f>IFERROR('💉 Calendrier Vaccinal'!AA9,"")</f>
        <v/>
      </c>
      <c r="O87" s="125">
        <f>IFERROR('💉 Calendrier Vaccinal'!AB9,"")</f>
        <v>0</v>
      </c>
      <c r="P87" t="str">
        <f ca="1">IF(K87="","VIDE",IF(AND(ISNUMBER(O87),O87&gt;0),"ADMIN",IF(NOT(ISNUMBER(N87)),"VIDE",IF(TODAY()&gt;N87,"URGENT",IF(TODAY()&gt;=N87-30,"RAPPEL",IF(TODAY()&gt;=N87-90,"PLANIFIE","FUTUR"))))))</f>
        <v>VIDE</v>
      </c>
      <c r="Q87" t="str">
        <f ca="1">IF(P87="URGENT",TODAY()-N87,IF(OR(P87="RAPPEL",P87="PLANIFIE"),N87-TODAY(),""))</f>
        <v/>
      </c>
      <c r="R87" t="str">
        <f ca="1">IF(ISNUMBER(Q87),Q87+(ROW()-59)/100000,"")</f>
        <v/>
      </c>
    </row>
    <row r="88" spans="10:18" x14ac:dyDescent="0.3">
      <c r="J88">
        <v>29</v>
      </c>
      <c r="K88" t="str">
        <f>IFERROR('💉 Calendrier Vaccinal'!B9&amp;" "&amp;'💉 Calendrier Vaccinal'!C9,"")</f>
        <v xml:space="preserve"> </v>
      </c>
      <c r="L88">
        <f>IFERROR('💉 Calendrier Vaccinal'!E9,"")</f>
        <v>0</v>
      </c>
      <c r="M88" t="s">
        <v>74</v>
      </c>
      <c r="N88" s="125" t="str">
        <f>IFERROR('💉 Calendrier Vaccinal'!AD9,"")</f>
        <v/>
      </c>
      <c r="O88" s="125">
        <f>IFERROR('💉 Calendrier Vaccinal'!AE9,"")</f>
        <v>0</v>
      </c>
      <c r="P88" t="str">
        <f ca="1">IF(K88="","VIDE",IF(AND(ISNUMBER(O88),O88&gt;0),"ADMIN",IF(NOT(ISNUMBER(N88)),"VIDE",IF(TODAY()&gt;N88,"URGENT",IF(TODAY()&gt;=N88-30,"RAPPEL",IF(TODAY()&gt;=N88-90,"PLANIFIE","FUTUR"))))))</f>
        <v>VIDE</v>
      </c>
      <c r="Q88" t="str">
        <f ca="1">IF(P88="URGENT",TODAY()-N88,IF(OR(P88="RAPPEL",P88="PLANIFIE"),N88-TODAY(),""))</f>
        <v/>
      </c>
      <c r="R88" t="str">
        <f ca="1">IF(ISNUMBER(Q88),Q88+(ROW()-59)/100000,"")</f>
        <v/>
      </c>
    </row>
    <row r="89" spans="10:18" x14ac:dyDescent="0.3">
      <c r="J89">
        <v>30</v>
      </c>
      <c r="K89" t="str">
        <f>IFERROR('💉 Calendrier Vaccinal'!B9&amp;" "&amp;'💉 Calendrier Vaccinal'!C9,"")</f>
        <v xml:space="preserve"> </v>
      </c>
      <c r="L89">
        <f>IFERROR('💉 Calendrier Vaccinal'!E9,"")</f>
        <v>0</v>
      </c>
      <c r="M89" t="s">
        <v>260</v>
      </c>
      <c r="N89" s="125" t="str">
        <f>IFERROR('💉 Calendrier Vaccinal'!AG9,"")</f>
        <v/>
      </c>
      <c r="O89" s="125">
        <f>IFERROR('💉 Calendrier Vaccinal'!AH9,"")</f>
        <v>0</v>
      </c>
      <c r="P89" t="str">
        <f ca="1">IF(K89="","VIDE",IF(AND(ISNUMBER(O89),O89&gt;0),"ADMIN",IF(NOT(ISNUMBER(N89)),"VIDE",IF(TODAY()&gt;N89,"URGENT",IF(TODAY()&gt;=N89-30,"RAPPEL",IF(TODAY()&gt;=N89-90,"PLANIFIE","FUTUR"))))))</f>
        <v>VIDE</v>
      </c>
      <c r="Q89" t="str">
        <f ca="1">IF(P89="URGENT",TODAY()-N89,IF(OR(P89="RAPPEL",P89="PLANIFIE"),N89-TODAY(),""))</f>
        <v/>
      </c>
      <c r="R89" t="str">
        <f ca="1">IF(ISNUMBER(Q89),Q89+(ROW()-59)/100000,"")</f>
        <v/>
      </c>
    </row>
    <row r="90" spans="10:18" x14ac:dyDescent="0.3">
      <c r="J90">
        <v>31</v>
      </c>
      <c r="K90" t="str">
        <f>IFERROR('💉 Calendrier Vaccinal'!B10&amp;" "&amp;'💉 Calendrier Vaccinal'!C10,"")</f>
        <v xml:space="preserve"> </v>
      </c>
      <c r="L90">
        <f>IFERROR('💉 Calendrier Vaccinal'!E10,"")</f>
        <v>0</v>
      </c>
      <c r="M90" t="s">
        <v>66</v>
      </c>
      <c r="N90" s="125" t="str">
        <f>IFERROR('💉 Calendrier Vaccinal'!F10,"")</f>
        <v/>
      </c>
      <c r="O90" s="125">
        <f>IFERROR('💉 Calendrier Vaccinal'!G10,"")</f>
        <v>0</v>
      </c>
      <c r="P90" t="str">
        <f ca="1">IF(K90="","VIDE",IF(AND(ISNUMBER(O90),O90&gt;0),"ADMIN",IF(NOT(ISNUMBER(N90)),"VIDE",IF(TODAY()&gt;N90,"URGENT",IF(TODAY()&gt;=N90-30,"RAPPEL",IF(TODAY()&gt;=N90-90,"PLANIFIE","FUTUR"))))))</f>
        <v>VIDE</v>
      </c>
      <c r="Q90" t="str">
        <f ca="1">IF(P90="URGENT",TODAY()-N90,IF(OR(P90="RAPPEL",P90="PLANIFIE"),N90-TODAY(),""))</f>
        <v/>
      </c>
      <c r="R90" t="str">
        <f ca="1">IF(ISNUMBER(Q90),Q90+(ROW()-59)/100000,"")</f>
        <v/>
      </c>
    </row>
    <row r="91" spans="10:18" x14ac:dyDescent="0.3">
      <c r="J91">
        <v>32</v>
      </c>
      <c r="K91" t="str">
        <f>IFERROR('💉 Calendrier Vaccinal'!B10&amp;" "&amp;'💉 Calendrier Vaccinal'!C10,"")</f>
        <v xml:space="preserve"> </v>
      </c>
      <c r="L91">
        <f>IFERROR('💉 Calendrier Vaccinal'!E10,"")</f>
        <v>0</v>
      </c>
      <c r="M91" t="s">
        <v>67</v>
      </c>
      <c r="N91" s="125" t="str">
        <f>IFERROR('💉 Calendrier Vaccinal'!I10,"")</f>
        <v/>
      </c>
      <c r="O91" s="125">
        <f>IFERROR('💉 Calendrier Vaccinal'!J10,"")</f>
        <v>0</v>
      </c>
      <c r="P91" t="str">
        <f ca="1">IF(K91="","VIDE",IF(AND(ISNUMBER(O91),O91&gt;0),"ADMIN",IF(NOT(ISNUMBER(N91)),"VIDE",IF(TODAY()&gt;N91,"URGENT",IF(TODAY()&gt;=N91-30,"RAPPEL",IF(TODAY()&gt;=N91-90,"PLANIFIE","FUTUR"))))))</f>
        <v>VIDE</v>
      </c>
      <c r="Q91" t="str">
        <f ca="1">IF(P91="URGENT",TODAY()-N91,IF(OR(P91="RAPPEL",P91="PLANIFIE"),N91-TODAY(),""))</f>
        <v/>
      </c>
      <c r="R91" t="str">
        <f ca="1">IF(ISNUMBER(Q91),Q91+(ROW()-59)/100000,"")</f>
        <v/>
      </c>
    </row>
    <row r="92" spans="10:18" x14ac:dyDescent="0.3">
      <c r="J92">
        <v>33</v>
      </c>
      <c r="K92" t="str">
        <f>IFERROR('💉 Calendrier Vaccinal'!B10&amp;" "&amp;'💉 Calendrier Vaccinal'!C10,"")</f>
        <v xml:space="preserve"> </v>
      </c>
      <c r="L92">
        <f>IFERROR('💉 Calendrier Vaccinal'!E10,"")</f>
        <v>0</v>
      </c>
      <c r="M92" t="s">
        <v>68</v>
      </c>
      <c r="N92" s="125" t="str">
        <f>IFERROR('💉 Calendrier Vaccinal'!L10,"")</f>
        <v/>
      </c>
      <c r="O92" s="125">
        <f>IFERROR('💉 Calendrier Vaccinal'!M10,"")</f>
        <v>0</v>
      </c>
      <c r="P92" t="str">
        <f ca="1">IF(K92="","VIDE",IF(AND(ISNUMBER(O92),O92&gt;0),"ADMIN",IF(NOT(ISNUMBER(N92)),"VIDE",IF(TODAY()&gt;N92,"URGENT",IF(TODAY()&gt;=N92-30,"RAPPEL",IF(TODAY()&gt;=N92-90,"PLANIFIE","FUTUR"))))))</f>
        <v>VIDE</v>
      </c>
      <c r="Q92" t="str">
        <f ca="1">IF(P92="URGENT",TODAY()-N92,IF(OR(P92="RAPPEL",P92="PLANIFIE"),N92-TODAY(),""))</f>
        <v/>
      </c>
      <c r="R92" t="str">
        <f ca="1">IF(ISNUMBER(Q92),Q92+(ROW()-59)/100000,"")</f>
        <v/>
      </c>
    </row>
    <row r="93" spans="10:18" x14ac:dyDescent="0.3">
      <c r="J93">
        <v>34</v>
      </c>
      <c r="K93" t="str">
        <f>IFERROR('💉 Calendrier Vaccinal'!B10&amp;" "&amp;'💉 Calendrier Vaccinal'!C10,"")</f>
        <v xml:space="preserve"> </v>
      </c>
      <c r="L93">
        <f>IFERROR('💉 Calendrier Vaccinal'!E10,"")</f>
        <v>0</v>
      </c>
      <c r="M93" t="s">
        <v>70</v>
      </c>
      <c r="N93" s="125" t="str">
        <f>IFERROR('💉 Calendrier Vaccinal'!O10,"")</f>
        <v/>
      </c>
      <c r="O93" s="125">
        <f>IFERROR('💉 Calendrier Vaccinal'!P10,"")</f>
        <v>0</v>
      </c>
      <c r="P93" t="str">
        <f ca="1">IF(K93="","VIDE",IF(AND(ISNUMBER(O93),O93&gt;0),"ADMIN",IF(NOT(ISNUMBER(N93)),"VIDE",IF(TODAY()&gt;N93,"URGENT",IF(TODAY()&gt;=N93-30,"RAPPEL",IF(TODAY()&gt;=N93-90,"PLANIFIE","FUTUR"))))))</f>
        <v>VIDE</v>
      </c>
      <c r="Q93" t="str">
        <f ca="1">IF(P93="URGENT",TODAY()-N93,IF(OR(P93="RAPPEL",P93="PLANIFIE"),N93-TODAY(),""))</f>
        <v/>
      </c>
      <c r="R93" t="str">
        <f ca="1">IF(ISNUMBER(Q93),Q93+(ROW()-59)/100000,"")</f>
        <v/>
      </c>
    </row>
    <row r="94" spans="10:18" x14ac:dyDescent="0.3">
      <c r="J94">
        <v>35</v>
      </c>
      <c r="K94" t="str">
        <f>IFERROR('💉 Calendrier Vaccinal'!B10&amp;" "&amp;'💉 Calendrier Vaccinal'!C10,"")</f>
        <v xml:space="preserve"> </v>
      </c>
      <c r="L94">
        <f>IFERROR('💉 Calendrier Vaccinal'!E10,"")</f>
        <v>0</v>
      </c>
      <c r="M94" t="s">
        <v>71</v>
      </c>
      <c r="N94" s="125" t="str">
        <f>IFERROR('💉 Calendrier Vaccinal'!R10,"")</f>
        <v/>
      </c>
      <c r="O94" s="125">
        <f>IFERROR('💉 Calendrier Vaccinal'!S10,"")</f>
        <v>0</v>
      </c>
      <c r="P94" t="str">
        <f ca="1">IF(K94="","VIDE",IF(AND(ISNUMBER(O94),O94&gt;0),"ADMIN",IF(NOT(ISNUMBER(N94)),"VIDE",IF(TODAY()&gt;N94,"URGENT",IF(TODAY()&gt;=N94-30,"RAPPEL",IF(TODAY()&gt;=N94-90,"PLANIFIE","FUTUR"))))))</f>
        <v>VIDE</v>
      </c>
      <c r="Q94" t="str">
        <f ca="1">IF(P94="URGENT",TODAY()-N94,IF(OR(P94="RAPPEL",P94="PLANIFIE"),N94-TODAY(),""))</f>
        <v/>
      </c>
      <c r="R94" t="str">
        <f ca="1">IF(ISNUMBER(Q94),Q94+(ROW()-59)/100000,"")</f>
        <v/>
      </c>
    </row>
    <row r="95" spans="10:18" x14ac:dyDescent="0.3">
      <c r="J95">
        <v>36</v>
      </c>
      <c r="K95" t="str">
        <f>IFERROR('💉 Calendrier Vaccinal'!B10&amp;" "&amp;'💉 Calendrier Vaccinal'!C10,"")</f>
        <v xml:space="preserve"> </v>
      </c>
      <c r="L95">
        <f>IFERROR('💉 Calendrier Vaccinal'!E10,"")</f>
        <v>0</v>
      </c>
      <c r="M95" t="s">
        <v>72</v>
      </c>
      <c r="N95" s="125" t="str">
        <f>IFERROR('💉 Calendrier Vaccinal'!U10,"")</f>
        <v/>
      </c>
      <c r="O95" s="125">
        <f>IFERROR('💉 Calendrier Vaccinal'!V10,"")</f>
        <v>0</v>
      </c>
      <c r="P95" t="str">
        <f ca="1">IF(K95="","VIDE",IF(AND(ISNUMBER(O95),O95&gt;0),"ADMIN",IF(NOT(ISNUMBER(N95)),"VIDE",IF(TODAY()&gt;N95,"URGENT",IF(TODAY()&gt;=N95-30,"RAPPEL",IF(TODAY()&gt;=N95-90,"PLANIFIE","FUTUR"))))))</f>
        <v>VIDE</v>
      </c>
      <c r="Q95" t="str">
        <f ca="1">IF(P95="URGENT",TODAY()-N95,IF(OR(P95="RAPPEL",P95="PLANIFIE"),N95-TODAY(),""))</f>
        <v/>
      </c>
      <c r="R95" t="str">
        <f ca="1">IF(ISNUMBER(Q95),Q95+(ROW()-59)/100000,"")</f>
        <v/>
      </c>
    </row>
    <row r="96" spans="10:18" x14ac:dyDescent="0.3">
      <c r="J96">
        <v>37</v>
      </c>
      <c r="K96" t="str">
        <f>IFERROR('💉 Calendrier Vaccinal'!B10&amp;" "&amp;'💉 Calendrier Vaccinal'!C10,"")</f>
        <v xml:space="preserve"> </v>
      </c>
      <c r="L96">
        <f>IFERROR('💉 Calendrier Vaccinal'!E10,"")</f>
        <v>0</v>
      </c>
      <c r="M96" t="s">
        <v>259</v>
      </c>
      <c r="N96" s="125" t="str">
        <f>IFERROR('💉 Calendrier Vaccinal'!X10,"")</f>
        <v/>
      </c>
      <c r="O96" s="125">
        <f>IFERROR('💉 Calendrier Vaccinal'!Y10,"")</f>
        <v>0</v>
      </c>
      <c r="P96" t="str">
        <f ca="1">IF(K96="","VIDE",IF(AND(ISNUMBER(O96),O96&gt;0),"ADMIN",IF(NOT(ISNUMBER(N96)),"VIDE",IF(TODAY()&gt;N96,"URGENT",IF(TODAY()&gt;=N96-30,"RAPPEL",IF(TODAY()&gt;=N96-90,"PLANIFIE","FUTUR"))))))</f>
        <v>VIDE</v>
      </c>
      <c r="Q96" t="str">
        <f ca="1">IF(P96="URGENT",TODAY()-N96,IF(OR(P96="RAPPEL",P96="PLANIFIE"),N96-TODAY(),""))</f>
        <v/>
      </c>
      <c r="R96" t="str">
        <f ca="1">IF(ISNUMBER(Q96),Q96+(ROW()-59)/100000,"")</f>
        <v/>
      </c>
    </row>
    <row r="97" spans="10:18" x14ac:dyDescent="0.3">
      <c r="J97">
        <v>38</v>
      </c>
      <c r="K97" t="str">
        <f>IFERROR('💉 Calendrier Vaccinal'!B10&amp;" "&amp;'💉 Calendrier Vaccinal'!C10,"")</f>
        <v xml:space="preserve"> </v>
      </c>
      <c r="L97">
        <f>IFERROR('💉 Calendrier Vaccinal'!E10,"")</f>
        <v>0</v>
      </c>
      <c r="M97" t="s">
        <v>73</v>
      </c>
      <c r="N97" s="125" t="str">
        <f>IFERROR('💉 Calendrier Vaccinal'!AA10,"")</f>
        <v/>
      </c>
      <c r="O97" s="125">
        <f>IFERROR('💉 Calendrier Vaccinal'!AB10,"")</f>
        <v>0</v>
      </c>
      <c r="P97" t="str">
        <f ca="1">IF(K97="","VIDE",IF(AND(ISNUMBER(O97),O97&gt;0),"ADMIN",IF(NOT(ISNUMBER(N97)),"VIDE",IF(TODAY()&gt;N97,"URGENT",IF(TODAY()&gt;=N97-30,"RAPPEL",IF(TODAY()&gt;=N97-90,"PLANIFIE","FUTUR"))))))</f>
        <v>VIDE</v>
      </c>
      <c r="Q97" t="str">
        <f ca="1">IF(P97="URGENT",TODAY()-N97,IF(OR(P97="RAPPEL",P97="PLANIFIE"),N97-TODAY(),""))</f>
        <v/>
      </c>
      <c r="R97" t="str">
        <f ca="1">IF(ISNUMBER(Q97),Q97+(ROW()-59)/100000,"")</f>
        <v/>
      </c>
    </row>
    <row r="98" spans="10:18" x14ac:dyDescent="0.3">
      <c r="J98">
        <v>39</v>
      </c>
      <c r="K98" t="str">
        <f>IFERROR('💉 Calendrier Vaccinal'!B10&amp;" "&amp;'💉 Calendrier Vaccinal'!C10,"")</f>
        <v xml:space="preserve"> </v>
      </c>
      <c r="L98">
        <f>IFERROR('💉 Calendrier Vaccinal'!E10,"")</f>
        <v>0</v>
      </c>
      <c r="M98" t="s">
        <v>74</v>
      </c>
      <c r="N98" s="125" t="str">
        <f>IFERROR('💉 Calendrier Vaccinal'!AD10,"")</f>
        <v/>
      </c>
      <c r="O98" s="125">
        <f>IFERROR('💉 Calendrier Vaccinal'!AE10,"")</f>
        <v>0</v>
      </c>
      <c r="P98" t="str">
        <f ca="1">IF(K98="","VIDE",IF(AND(ISNUMBER(O98),O98&gt;0),"ADMIN",IF(NOT(ISNUMBER(N98)),"VIDE",IF(TODAY()&gt;N98,"URGENT",IF(TODAY()&gt;=N98-30,"RAPPEL",IF(TODAY()&gt;=N98-90,"PLANIFIE","FUTUR"))))))</f>
        <v>VIDE</v>
      </c>
      <c r="Q98" t="str">
        <f ca="1">IF(P98="URGENT",TODAY()-N98,IF(OR(P98="RAPPEL",P98="PLANIFIE"),N98-TODAY(),""))</f>
        <v/>
      </c>
      <c r="R98" t="str">
        <f ca="1">IF(ISNUMBER(Q98),Q98+(ROW()-59)/100000,"")</f>
        <v/>
      </c>
    </row>
    <row r="99" spans="10:18" x14ac:dyDescent="0.3">
      <c r="J99">
        <v>40</v>
      </c>
      <c r="K99" t="str">
        <f>IFERROR('💉 Calendrier Vaccinal'!B10&amp;" "&amp;'💉 Calendrier Vaccinal'!C10,"")</f>
        <v xml:space="preserve"> </v>
      </c>
      <c r="L99">
        <f>IFERROR('💉 Calendrier Vaccinal'!E10,"")</f>
        <v>0</v>
      </c>
      <c r="M99" t="s">
        <v>260</v>
      </c>
      <c r="N99" s="125" t="str">
        <f>IFERROR('💉 Calendrier Vaccinal'!AG10,"")</f>
        <v/>
      </c>
      <c r="O99" s="125">
        <f>IFERROR('💉 Calendrier Vaccinal'!AH10,"")</f>
        <v>0</v>
      </c>
      <c r="P99" t="str">
        <f ca="1">IF(K99="","VIDE",IF(AND(ISNUMBER(O99),O99&gt;0),"ADMIN",IF(NOT(ISNUMBER(N99)),"VIDE",IF(TODAY()&gt;N99,"URGENT",IF(TODAY()&gt;=N99-30,"RAPPEL",IF(TODAY()&gt;=N99-90,"PLANIFIE","FUTUR"))))))</f>
        <v>VIDE</v>
      </c>
      <c r="Q99" t="str">
        <f ca="1">IF(P99="URGENT",TODAY()-N99,IF(OR(P99="RAPPEL",P99="PLANIFIE"),N99-TODAY(),""))</f>
        <v/>
      </c>
      <c r="R99" t="str">
        <f ca="1">IF(ISNUMBER(Q99),Q99+(ROW()-59)/100000,"")</f>
        <v/>
      </c>
    </row>
    <row r="100" spans="10:18" x14ac:dyDescent="0.3">
      <c r="J100">
        <v>41</v>
      </c>
      <c r="K100" t="str">
        <f>IFERROR('💉 Calendrier Vaccinal'!B11&amp;" "&amp;'💉 Calendrier Vaccinal'!C11,"")</f>
        <v xml:space="preserve"> </v>
      </c>
      <c r="L100">
        <f>IFERROR('💉 Calendrier Vaccinal'!E11,"")</f>
        <v>0</v>
      </c>
      <c r="M100" t="s">
        <v>66</v>
      </c>
      <c r="N100" s="125" t="str">
        <f>IFERROR('💉 Calendrier Vaccinal'!F11,"")</f>
        <v/>
      </c>
      <c r="O100" s="125">
        <f>IFERROR('💉 Calendrier Vaccinal'!G11,"")</f>
        <v>0</v>
      </c>
      <c r="P100" t="str">
        <f ca="1">IF(K100="","VIDE",IF(AND(ISNUMBER(O100),O100&gt;0),"ADMIN",IF(NOT(ISNUMBER(N100)),"VIDE",IF(TODAY()&gt;N100,"URGENT",IF(TODAY()&gt;=N100-30,"RAPPEL",IF(TODAY()&gt;=N100-90,"PLANIFIE","FUTUR"))))))</f>
        <v>VIDE</v>
      </c>
      <c r="Q100" t="str">
        <f ca="1">IF(P100="URGENT",TODAY()-N100,IF(OR(P100="RAPPEL",P100="PLANIFIE"),N100-TODAY(),""))</f>
        <v/>
      </c>
      <c r="R100" t="str">
        <f ca="1">IF(ISNUMBER(Q100),Q100+(ROW()-59)/100000,"")</f>
        <v/>
      </c>
    </row>
    <row r="101" spans="10:18" x14ac:dyDescent="0.3">
      <c r="J101">
        <v>42</v>
      </c>
      <c r="K101" t="str">
        <f>IFERROR('💉 Calendrier Vaccinal'!B11&amp;" "&amp;'💉 Calendrier Vaccinal'!C11,"")</f>
        <v xml:space="preserve"> </v>
      </c>
      <c r="L101">
        <f>IFERROR('💉 Calendrier Vaccinal'!E11,"")</f>
        <v>0</v>
      </c>
      <c r="M101" t="s">
        <v>67</v>
      </c>
      <c r="N101" s="125" t="str">
        <f>IFERROR('💉 Calendrier Vaccinal'!I11,"")</f>
        <v/>
      </c>
      <c r="O101" s="125">
        <f>IFERROR('💉 Calendrier Vaccinal'!J11,"")</f>
        <v>0</v>
      </c>
      <c r="P101" t="str">
        <f ca="1">IF(K101="","VIDE",IF(AND(ISNUMBER(O101),O101&gt;0),"ADMIN",IF(NOT(ISNUMBER(N101)),"VIDE",IF(TODAY()&gt;N101,"URGENT",IF(TODAY()&gt;=N101-30,"RAPPEL",IF(TODAY()&gt;=N101-90,"PLANIFIE","FUTUR"))))))</f>
        <v>VIDE</v>
      </c>
      <c r="Q101" t="str">
        <f ca="1">IF(P101="URGENT",TODAY()-N101,IF(OR(P101="RAPPEL",P101="PLANIFIE"),N101-TODAY(),""))</f>
        <v/>
      </c>
      <c r="R101" t="str">
        <f ca="1">IF(ISNUMBER(Q101),Q101+(ROW()-59)/100000,"")</f>
        <v/>
      </c>
    </row>
    <row r="102" spans="10:18" x14ac:dyDescent="0.3">
      <c r="J102">
        <v>43</v>
      </c>
      <c r="K102" t="str">
        <f>IFERROR('💉 Calendrier Vaccinal'!B11&amp;" "&amp;'💉 Calendrier Vaccinal'!C11,"")</f>
        <v xml:space="preserve"> </v>
      </c>
      <c r="L102">
        <f>IFERROR('💉 Calendrier Vaccinal'!E11,"")</f>
        <v>0</v>
      </c>
      <c r="M102" t="s">
        <v>68</v>
      </c>
      <c r="N102" s="125" t="str">
        <f>IFERROR('💉 Calendrier Vaccinal'!L11,"")</f>
        <v/>
      </c>
      <c r="O102" s="125">
        <f>IFERROR('💉 Calendrier Vaccinal'!M11,"")</f>
        <v>0</v>
      </c>
      <c r="P102" t="str">
        <f ca="1">IF(K102="","VIDE",IF(AND(ISNUMBER(O102),O102&gt;0),"ADMIN",IF(NOT(ISNUMBER(N102)),"VIDE",IF(TODAY()&gt;N102,"URGENT",IF(TODAY()&gt;=N102-30,"RAPPEL",IF(TODAY()&gt;=N102-90,"PLANIFIE","FUTUR"))))))</f>
        <v>VIDE</v>
      </c>
      <c r="Q102" t="str">
        <f ca="1">IF(P102="URGENT",TODAY()-N102,IF(OR(P102="RAPPEL",P102="PLANIFIE"),N102-TODAY(),""))</f>
        <v/>
      </c>
      <c r="R102" t="str">
        <f ca="1">IF(ISNUMBER(Q102),Q102+(ROW()-59)/100000,"")</f>
        <v/>
      </c>
    </row>
    <row r="103" spans="10:18" x14ac:dyDescent="0.3">
      <c r="J103">
        <v>44</v>
      </c>
      <c r="K103" t="str">
        <f>IFERROR('💉 Calendrier Vaccinal'!B11&amp;" "&amp;'💉 Calendrier Vaccinal'!C11,"")</f>
        <v xml:space="preserve"> </v>
      </c>
      <c r="L103">
        <f>IFERROR('💉 Calendrier Vaccinal'!E11,"")</f>
        <v>0</v>
      </c>
      <c r="M103" t="s">
        <v>70</v>
      </c>
      <c r="N103" s="125" t="str">
        <f>IFERROR('💉 Calendrier Vaccinal'!O11,"")</f>
        <v/>
      </c>
      <c r="O103" s="125">
        <f>IFERROR('💉 Calendrier Vaccinal'!P11,"")</f>
        <v>0</v>
      </c>
      <c r="P103" t="str">
        <f ca="1">IF(K103="","VIDE",IF(AND(ISNUMBER(O103),O103&gt;0),"ADMIN",IF(NOT(ISNUMBER(N103)),"VIDE",IF(TODAY()&gt;N103,"URGENT",IF(TODAY()&gt;=N103-30,"RAPPEL",IF(TODAY()&gt;=N103-90,"PLANIFIE","FUTUR"))))))</f>
        <v>VIDE</v>
      </c>
      <c r="Q103" t="str">
        <f ca="1">IF(P103="URGENT",TODAY()-N103,IF(OR(P103="RAPPEL",P103="PLANIFIE"),N103-TODAY(),""))</f>
        <v/>
      </c>
      <c r="R103" t="str">
        <f ca="1">IF(ISNUMBER(Q103),Q103+(ROW()-59)/100000,"")</f>
        <v/>
      </c>
    </row>
    <row r="104" spans="10:18" x14ac:dyDescent="0.3">
      <c r="J104">
        <v>45</v>
      </c>
      <c r="K104" t="str">
        <f>IFERROR('💉 Calendrier Vaccinal'!B11&amp;" "&amp;'💉 Calendrier Vaccinal'!C11,"")</f>
        <v xml:space="preserve"> </v>
      </c>
      <c r="L104">
        <f>IFERROR('💉 Calendrier Vaccinal'!E11,"")</f>
        <v>0</v>
      </c>
      <c r="M104" t="s">
        <v>71</v>
      </c>
      <c r="N104" s="125" t="str">
        <f>IFERROR('💉 Calendrier Vaccinal'!R11,"")</f>
        <v/>
      </c>
      <c r="O104" s="125">
        <f>IFERROR('💉 Calendrier Vaccinal'!S11,"")</f>
        <v>0</v>
      </c>
      <c r="P104" t="str">
        <f ca="1">IF(K104="","VIDE",IF(AND(ISNUMBER(O104),O104&gt;0),"ADMIN",IF(NOT(ISNUMBER(N104)),"VIDE",IF(TODAY()&gt;N104,"URGENT",IF(TODAY()&gt;=N104-30,"RAPPEL",IF(TODAY()&gt;=N104-90,"PLANIFIE","FUTUR"))))))</f>
        <v>VIDE</v>
      </c>
      <c r="Q104" t="str">
        <f ca="1">IF(P104="URGENT",TODAY()-N104,IF(OR(P104="RAPPEL",P104="PLANIFIE"),N104-TODAY(),""))</f>
        <v/>
      </c>
      <c r="R104" t="str">
        <f ca="1">IF(ISNUMBER(Q104),Q104+(ROW()-59)/100000,"")</f>
        <v/>
      </c>
    </row>
    <row r="105" spans="10:18" x14ac:dyDescent="0.3">
      <c r="J105">
        <v>46</v>
      </c>
      <c r="K105" t="str">
        <f>IFERROR('💉 Calendrier Vaccinal'!B11&amp;" "&amp;'💉 Calendrier Vaccinal'!C11,"")</f>
        <v xml:space="preserve"> </v>
      </c>
      <c r="L105">
        <f>IFERROR('💉 Calendrier Vaccinal'!E11,"")</f>
        <v>0</v>
      </c>
      <c r="M105" t="s">
        <v>72</v>
      </c>
      <c r="N105" s="125" t="str">
        <f>IFERROR('💉 Calendrier Vaccinal'!U11,"")</f>
        <v/>
      </c>
      <c r="O105" s="125">
        <f>IFERROR('💉 Calendrier Vaccinal'!V11,"")</f>
        <v>0</v>
      </c>
      <c r="P105" t="str">
        <f ca="1">IF(K105="","VIDE",IF(AND(ISNUMBER(O105),O105&gt;0),"ADMIN",IF(NOT(ISNUMBER(N105)),"VIDE",IF(TODAY()&gt;N105,"URGENT",IF(TODAY()&gt;=N105-30,"RAPPEL",IF(TODAY()&gt;=N105-90,"PLANIFIE","FUTUR"))))))</f>
        <v>VIDE</v>
      </c>
      <c r="Q105" t="str">
        <f ca="1">IF(P105="URGENT",TODAY()-N105,IF(OR(P105="RAPPEL",P105="PLANIFIE"),N105-TODAY(),""))</f>
        <v/>
      </c>
      <c r="R105" t="str">
        <f ca="1">IF(ISNUMBER(Q105),Q105+(ROW()-59)/100000,"")</f>
        <v/>
      </c>
    </row>
    <row r="106" spans="10:18" x14ac:dyDescent="0.3">
      <c r="J106">
        <v>47</v>
      </c>
      <c r="K106" t="str">
        <f>IFERROR('💉 Calendrier Vaccinal'!B11&amp;" "&amp;'💉 Calendrier Vaccinal'!C11,"")</f>
        <v xml:space="preserve"> </v>
      </c>
      <c r="L106">
        <f>IFERROR('💉 Calendrier Vaccinal'!E11,"")</f>
        <v>0</v>
      </c>
      <c r="M106" t="s">
        <v>259</v>
      </c>
      <c r="N106" s="125" t="str">
        <f>IFERROR('💉 Calendrier Vaccinal'!X11,"")</f>
        <v/>
      </c>
      <c r="O106" s="125">
        <f>IFERROR('💉 Calendrier Vaccinal'!Y11,"")</f>
        <v>0</v>
      </c>
      <c r="P106" t="str">
        <f ca="1">IF(K106="","VIDE",IF(AND(ISNUMBER(O106),O106&gt;0),"ADMIN",IF(NOT(ISNUMBER(N106)),"VIDE",IF(TODAY()&gt;N106,"URGENT",IF(TODAY()&gt;=N106-30,"RAPPEL",IF(TODAY()&gt;=N106-90,"PLANIFIE","FUTUR"))))))</f>
        <v>VIDE</v>
      </c>
      <c r="Q106" t="str">
        <f ca="1">IF(P106="URGENT",TODAY()-N106,IF(OR(P106="RAPPEL",P106="PLANIFIE"),N106-TODAY(),""))</f>
        <v/>
      </c>
      <c r="R106" t="str">
        <f ca="1">IF(ISNUMBER(Q106),Q106+(ROW()-59)/100000,"")</f>
        <v/>
      </c>
    </row>
    <row r="107" spans="10:18" x14ac:dyDescent="0.3">
      <c r="J107">
        <v>48</v>
      </c>
      <c r="K107" t="str">
        <f>IFERROR('💉 Calendrier Vaccinal'!B11&amp;" "&amp;'💉 Calendrier Vaccinal'!C11,"")</f>
        <v xml:space="preserve"> </v>
      </c>
      <c r="L107">
        <f>IFERROR('💉 Calendrier Vaccinal'!E11,"")</f>
        <v>0</v>
      </c>
      <c r="M107" t="s">
        <v>73</v>
      </c>
      <c r="N107" s="125" t="str">
        <f>IFERROR('💉 Calendrier Vaccinal'!AA11,"")</f>
        <v/>
      </c>
      <c r="O107" s="125">
        <f>IFERROR('💉 Calendrier Vaccinal'!AB11,"")</f>
        <v>0</v>
      </c>
      <c r="P107" t="str">
        <f ca="1">IF(K107="","VIDE",IF(AND(ISNUMBER(O107),O107&gt;0),"ADMIN",IF(NOT(ISNUMBER(N107)),"VIDE",IF(TODAY()&gt;N107,"URGENT",IF(TODAY()&gt;=N107-30,"RAPPEL",IF(TODAY()&gt;=N107-90,"PLANIFIE","FUTUR"))))))</f>
        <v>VIDE</v>
      </c>
      <c r="Q107" t="str">
        <f ca="1">IF(P107="URGENT",TODAY()-N107,IF(OR(P107="RAPPEL",P107="PLANIFIE"),N107-TODAY(),""))</f>
        <v/>
      </c>
      <c r="R107" t="str">
        <f ca="1">IF(ISNUMBER(Q107),Q107+(ROW()-59)/100000,"")</f>
        <v/>
      </c>
    </row>
    <row r="108" spans="10:18" x14ac:dyDescent="0.3">
      <c r="J108">
        <v>49</v>
      </c>
      <c r="K108" t="str">
        <f>IFERROR('💉 Calendrier Vaccinal'!B11&amp;" "&amp;'💉 Calendrier Vaccinal'!C11,"")</f>
        <v xml:space="preserve"> </v>
      </c>
      <c r="L108">
        <f>IFERROR('💉 Calendrier Vaccinal'!E11,"")</f>
        <v>0</v>
      </c>
      <c r="M108" t="s">
        <v>74</v>
      </c>
      <c r="N108" s="125" t="str">
        <f>IFERROR('💉 Calendrier Vaccinal'!AD11,"")</f>
        <v/>
      </c>
      <c r="O108" s="125">
        <f>IFERROR('💉 Calendrier Vaccinal'!AE11,"")</f>
        <v>0</v>
      </c>
      <c r="P108" t="str">
        <f ca="1">IF(K108="","VIDE",IF(AND(ISNUMBER(O108),O108&gt;0),"ADMIN",IF(NOT(ISNUMBER(N108)),"VIDE",IF(TODAY()&gt;N108,"URGENT",IF(TODAY()&gt;=N108-30,"RAPPEL",IF(TODAY()&gt;=N108-90,"PLANIFIE","FUTUR"))))))</f>
        <v>VIDE</v>
      </c>
      <c r="Q108" t="str">
        <f ca="1">IF(P108="URGENT",TODAY()-N108,IF(OR(P108="RAPPEL",P108="PLANIFIE"),N108-TODAY(),""))</f>
        <v/>
      </c>
      <c r="R108" t="str">
        <f ca="1">IF(ISNUMBER(Q108),Q108+(ROW()-59)/100000,"")</f>
        <v/>
      </c>
    </row>
    <row r="109" spans="10:18" x14ac:dyDescent="0.3">
      <c r="J109">
        <v>50</v>
      </c>
      <c r="K109" t="str">
        <f>IFERROR('💉 Calendrier Vaccinal'!B11&amp;" "&amp;'💉 Calendrier Vaccinal'!C11,"")</f>
        <v xml:space="preserve"> </v>
      </c>
      <c r="L109">
        <f>IFERROR('💉 Calendrier Vaccinal'!E11,"")</f>
        <v>0</v>
      </c>
      <c r="M109" t="s">
        <v>260</v>
      </c>
      <c r="N109" s="125" t="str">
        <f>IFERROR('💉 Calendrier Vaccinal'!AG11,"")</f>
        <v/>
      </c>
      <c r="O109" s="125">
        <f>IFERROR('💉 Calendrier Vaccinal'!AH11,"")</f>
        <v>0</v>
      </c>
      <c r="P109" t="str">
        <f ca="1">IF(K109="","VIDE",IF(AND(ISNUMBER(O109),O109&gt;0),"ADMIN",IF(NOT(ISNUMBER(N109)),"VIDE",IF(TODAY()&gt;N109,"URGENT",IF(TODAY()&gt;=N109-30,"RAPPEL",IF(TODAY()&gt;=N109-90,"PLANIFIE","FUTUR"))))))</f>
        <v>VIDE</v>
      </c>
      <c r="Q109" t="str">
        <f ca="1">IF(P109="URGENT",TODAY()-N109,IF(OR(P109="RAPPEL",P109="PLANIFIE"),N109-TODAY(),""))</f>
        <v/>
      </c>
      <c r="R109" t="str">
        <f ca="1">IF(ISNUMBER(Q109),Q109+(ROW()-59)/100000,"")</f>
        <v/>
      </c>
    </row>
    <row r="110" spans="10:18" x14ac:dyDescent="0.3">
      <c r="J110">
        <v>51</v>
      </c>
      <c r="K110" t="str">
        <f>IFERROR('💉 Calendrier Vaccinal'!B12&amp;" "&amp;'💉 Calendrier Vaccinal'!C12,"")</f>
        <v xml:space="preserve"> </v>
      </c>
      <c r="L110">
        <f>IFERROR('💉 Calendrier Vaccinal'!E12,"")</f>
        <v>0</v>
      </c>
      <c r="M110" t="s">
        <v>66</v>
      </c>
      <c r="N110" s="125" t="str">
        <f>IFERROR('💉 Calendrier Vaccinal'!F12,"")</f>
        <v/>
      </c>
      <c r="O110" s="125">
        <f>IFERROR('💉 Calendrier Vaccinal'!G12,"")</f>
        <v>0</v>
      </c>
      <c r="P110" t="str">
        <f ca="1">IF(K110="","VIDE",IF(AND(ISNUMBER(O110),O110&gt;0),"ADMIN",IF(NOT(ISNUMBER(N110)),"VIDE",IF(TODAY()&gt;N110,"URGENT",IF(TODAY()&gt;=N110-30,"RAPPEL",IF(TODAY()&gt;=N110-90,"PLANIFIE","FUTUR"))))))</f>
        <v>VIDE</v>
      </c>
      <c r="Q110" t="str">
        <f ca="1">IF(P110="URGENT",TODAY()-N110,IF(OR(P110="RAPPEL",P110="PLANIFIE"),N110-TODAY(),""))</f>
        <v/>
      </c>
      <c r="R110" t="str">
        <f ca="1">IF(ISNUMBER(Q110),Q110+(ROW()-59)/100000,"")</f>
        <v/>
      </c>
    </row>
    <row r="111" spans="10:18" x14ac:dyDescent="0.3">
      <c r="J111">
        <v>52</v>
      </c>
      <c r="K111" t="str">
        <f>IFERROR('💉 Calendrier Vaccinal'!B12&amp;" "&amp;'💉 Calendrier Vaccinal'!C12,"")</f>
        <v xml:space="preserve"> </v>
      </c>
      <c r="L111">
        <f>IFERROR('💉 Calendrier Vaccinal'!E12,"")</f>
        <v>0</v>
      </c>
      <c r="M111" t="s">
        <v>67</v>
      </c>
      <c r="N111" s="125" t="str">
        <f>IFERROR('💉 Calendrier Vaccinal'!I12,"")</f>
        <v/>
      </c>
      <c r="O111" s="125">
        <f>IFERROR('💉 Calendrier Vaccinal'!J12,"")</f>
        <v>0</v>
      </c>
      <c r="P111" t="str">
        <f ca="1">IF(K111="","VIDE",IF(AND(ISNUMBER(O111),O111&gt;0),"ADMIN",IF(NOT(ISNUMBER(N111)),"VIDE",IF(TODAY()&gt;N111,"URGENT",IF(TODAY()&gt;=N111-30,"RAPPEL",IF(TODAY()&gt;=N111-90,"PLANIFIE","FUTUR"))))))</f>
        <v>VIDE</v>
      </c>
      <c r="Q111" t="str">
        <f ca="1">IF(P111="URGENT",TODAY()-N111,IF(OR(P111="RAPPEL",P111="PLANIFIE"),N111-TODAY(),""))</f>
        <v/>
      </c>
      <c r="R111" t="str">
        <f ca="1">IF(ISNUMBER(Q111),Q111+(ROW()-59)/100000,"")</f>
        <v/>
      </c>
    </row>
    <row r="112" spans="10:18" x14ac:dyDescent="0.3">
      <c r="J112">
        <v>53</v>
      </c>
      <c r="K112" t="str">
        <f>IFERROR('💉 Calendrier Vaccinal'!B12&amp;" "&amp;'💉 Calendrier Vaccinal'!C12,"")</f>
        <v xml:space="preserve"> </v>
      </c>
      <c r="L112">
        <f>IFERROR('💉 Calendrier Vaccinal'!E12,"")</f>
        <v>0</v>
      </c>
      <c r="M112" t="s">
        <v>68</v>
      </c>
      <c r="N112" s="125" t="str">
        <f>IFERROR('💉 Calendrier Vaccinal'!L12,"")</f>
        <v/>
      </c>
      <c r="O112" s="125">
        <f>IFERROR('💉 Calendrier Vaccinal'!M12,"")</f>
        <v>0</v>
      </c>
      <c r="P112" t="str">
        <f ca="1">IF(K112="","VIDE",IF(AND(ISNUMBER(O112),O112&gt;0),"ADMIN",IF(NOT(ISNUMBER(N112)),"VIDE",IF(TODAY()&gt;N112,"URGENT",IF(TODAY()&gt;=N112-30,"RAPPEL",IF(TODAY()&gt;=N112-90,"PLANIFIE","FUTUR"))))))</f>
        <v>VIDE</v>
      </c>
      <c r="Q112" t="str">
        <f ca="1">IF(P112="URGENT",TODAY()-N112,IF(OR(P112="RAPPEL",P112="PLANIFIE"),N112-TODAY(),""))</f>
        <v/>
      </c>
      <c r="R112" t="str">
        <f ca="1">IF(ISNUMBER(Q112),Q112+(ROW()-59)/100000,"")</f>
        <v/>
      </c>
    </row>
    <row r="113" spans="10:18" x14ac:dyDescent="0.3">
      <c r="J113">
        <v>54</v>
      </c>
      <c r="K113" t="str">
        <f>IFERROR('💉 Calendrier Vaccinal'!B12&amp;" "&amp;'💉 Calendrier Vaccinal'!C12,"")</f>
        <v xml:space="preserve"> </v>
      </c>
      <c r="L113">
        <f>IFERROR('💉 Calendrier Vaccinal'!E12,"")</f>
        <v>0</v>
      </c>
      <c r="M113" t="s">
        <v>70</v>
      </c>
      <c r="N113" s="125" t="str">
        <f>IFERROR('💉 Calendrier Vaccinal'!O12,"")</f>
        <v/>
      </c>
      <c r="O113" s="125">
        <f>IFERROR('💉 Calendrier Vaccinal'!P12,"")</f>
        <v>0</v>
      </c>
      <c r="P113" t="str">
        <f ca="1">IF(K113="","VIDE",IF(AND(ISNUMBER(O113),O113&gt;0),"ADMIN",IF(NOT(ISNUMBER(N113)),"VIDE",IF(TODAY()&gt;N113,"URGENT",IF(TODAY()&gt;=N113-30,"RAPPEL",IF(TODAY()&gt;=N113-90,"PLANIFIE","FUTUR"))))))</f>
        <v>VIDE</v>
      </c>
      <c r="Q113" t="str">
        <f ca="1">IF(P113="URGENT",TODAY()-N113,IF(OR(P113="RAPPEL",P113="PLANIFIE"),N113-TODAY(),""))</f>
        <v/>
      </c>
      <c r="R113" t="str">
        <f ca="1">IF(ISNUMBER(Q113),Q113+(ROW()-59)/100000,"")</f>
        <v/>
      </c>
    </row>
    <row r="114" spans="10:18" x14ac:dyDescent="0.3">
      <c r="J114">
        <v>55</v>
      </c>
      <c r="K114" t="str">
        <f>IFERROR('💉 Calendrier Vaccinal'!B12&amp;" "&amp;'💉 Calendrier Vaccinal'!C12,"")</f>
        <v xml:space="preserve"> </v>
      </c>
      <c r="L114">
        <f>IFERROR('💉 Calendrier Vaccinal'!E12,"")</f>
        <v>0</v>
      </c>
      <c r="M114" t="s">
        <v>71</v>
      </c>
      <c r="N114" s="125" t="str">
        <f>IFERROR('💉 Calendrier Vaccinal'!R12,"")</f>
        <v/>
      </c>
      <c r="O114" s="125">
        <f>IFERROR('💉 Calendrier Vaccinal'!S12,"")</f>
        <v>0</v>
      </c>
      <c r="P114" t="str">
        <f ca="1">IF(K114="","VIDE",IF(AND(ISNUMBER(O114),O114&gt;0),"ADMIN",IF(NOT(ISNUMBER(N114)),"VIDE",IF(TODAY()&gt;N114,"URGENT",IF(TODAY()&gt;=N114-30,"RAPPEL",IF(TODAY()&gt;=N114-90,"PLANIFIE","FUTUR"))))))</f>
        <v>VIDE</v>
      </c>
      <c r="Q114" t="str">
        <f ca="1">IF(P114="URGENT",TODAY()-N114,IF(OR(P114="RAPPEL",P114="PLANIFIE"),N114-TODAY(),""))</f>
        <v/>
      </c>
      <c r="R114" t="str">
        <f ca="1">IF(ISNUMBER(Q114),Q114+(ROW()-59)/100000,"")</f>
        <v/>
      </c>
    </row>
    <row r="115" spans="10:18" x14ac:dyDescent="0.3">
      <c r="J115">
        <v>56</v>
      </c>
      <c r="K115" t="str">
        <f>IFERROR('💉 Calendrier Vaccinal'!B12&amp;" "&amp;'💉 Calendrier Vaccinal'!C12,"")</f>
        <v xml:space="preserve"> </v>
      </c>
      <c r="L115">
        <f>IFERROR('💉 Calendrier Vaccinal'!E12,"")</f>
        <v>0</v>
      </c>
      <c r="M115" t="s">
        <v>72</v>
      </c>
      <c r="N115" s="125" t="str">
        <f>IFERROR('💉 Calendrier Vaccinal'!U12,"")</f>
        <v/>
      </c>
      <c r="O115" s="125">
        <f>IFERROR('💉 Calendrier Vaccinal'!V12,"")</f>
        <v>0</v>
      </c>
      <c r="P115" t="str">
        <f ca="1">IF(K115="","VIDE",IF(AND(ISNUMBER(O115),O115&gt;0),"ADMIN",IF(NOT(ISNUMBER(N115)),"VIDE",IF(TODAY()&gt;N115,"URGENT",IF(TODAY()&gt;=N115-30,"RAPPEL",IF(TODAY()&gt;=N115-90,"PLANIFIE","FUTUR"))))))</f>
        <v>VIDE</v>
      </c>
      <c r="Q115" t="str">
        <f ca="1">IF(P115="URGENT",TODAY()-N115,IF(OR(P115="RAPPEL",P115="PLANIFIE"),N115-TODAY(),""))</f>
        <v/>
      </c>
      <c r="R115" t="str">
        <f ca="1">IF(ISNUMBER(Q115),Q115+(ROW()-59)/100000,"")</f>
        <v/>
      </c>
    </row>
    <row r="116" spans="10:18" x14ac:dyDescent="0.3">
      <c r="J116">
        <v>57</v>
      </c>
      <c r="K116" t="str">
        <f>IFERROR('💉 Calendrier Vaccinal'!B12&amp;" "&amp;'💉 Calendrier Vaccinal'!C12,"")</f>
        <v xml:space="preserve"> </v>
      </c>
      <c r="L116">
        <f>IFERROR('💉 Calendrier Vaccinal'!E12,"")</f>
        <v>0</v>
      </c>
      <c r="M116" t="s">
        <v>259</v>
      </c>
      <c r="N116" s="125" t="str">
        <f>IFERROR('💉 Calendrier Vaccinal'!X12,"")</f>
        <v/>
      </c>
      <c r="O116" s="125">
        <f>IFERROR('💉 Calendrier Vaccinal'!Y12,"")</f>
        <v>0</v>
      </c>
      <c r="P116" t="str">
        <f ca="1">IF(K116="","VIDE",IF(AND(ISNUMBER(O116),O116&gt;0),"ADMIN",IF(NOT(ISNUMBER(N116)),"VIDE",IF(TODAY()&gt;N116,"URGENT",IF(TODAY()&gt;=N116-30,"RAPPEL",IF(TODAY()&gt;=N116-90,"PLANIFIE","FUTUR"))))))</f>
        <v>VIDE</v>
      </c>
      <c r="Q116" t="str">
        <f ca="1">IF(P116="URGENT",TODAY()-N116,IF(OR(P116="RAPPEL",P116="PLANIFIE"),N116-TODAY(),""))</f>
        <v/>
      </c>
      <c r="R116" t="str">
        <f ca="1">IF(ISNUMBER(Q116),Q116+(ROW()-59)/100000,"")</f>
        <v/>
      </c>
    </row>
    <row r="117" spans="10:18" x14ac:dyDescent="0.3">
      <c r="J117">
        <v>58</v>
      </c>
      <c r="K117" t="str">
        <f>IFERROR('💉 Calendrier Vaccinal'!B12&amp;" "&amp;'💉 Calendrier Vaccinal'!C12,"")</f>
        <v xml:space="preserve"> </v>
      </c>
      <c r="L117">
        <f>IFERROR('💉 Calendrier Vaccinal'!E12,"")</f>
        <v>0</v>
      </c>
      <c r="M117" t="s">
        <v>73</v>
      </c>
      <c r="N117" s="125" t="str">
        <f>IFERROR('💉 Calendrier Vaccinal'!AA12,"")</f>
        <v/>
      </c>
      <c r="O117" s="125">
        <f>IFERROR('💉 Calendrier Vaccinal'!AB12,"")</f>
        <v>0</v>
      </c>
      <c r="P117" t="str">
        <f ca="1">IF(K117="","VIDE",IF(AND(ISNUMBER(O117),O117&gt;0),"ADMIN",IF(NOT(ISNUMBER(N117)),"VIDE",IF(TODAY()&gt;N117,"URGENT",IF(TODAY()&gt;=N117-30,"RAPPEL",IF(TODAY()&gt;=N117-90,"PLANIFIE","FUTUR"))))))</f>
        <v>VIDE</v>
      </c>
      <c r="Q117" t="str">
        <f ca="1">IF(P117="URGENT",TODAY()-N117,IF(OR(P117="RAPPEL",P117="PLANIFIE"),N117-TODAY(),""))</f>
        <v/>
      </c>
      <c r="R117" t="str">
        <f ca="1">IF(ISNUMBER(Q117),Q117+(ROW()-59)/100000,"")</f>
        <v/>
      </c>
    </row>
    <row r="118" spans="10:18" x14ac:dyDescent="0.3">
      <c r="J118">
        <v>59</v>
      </c>
      <c r="K118" t="str">
        <f>IFERROR('💉 Calendrier Vaccinal'!B12&amp;" "&amp;'💉 Calendrier Vaccinal'!C12,"")</f>
        <v xml:space="preserve"> </v>
      </c>
      <c r="L118">
        <f>IFERROR('💉 Calendrier Vaccinal'!E12,"")</f>
        <v>0</v>
      </c>
      <c r="M118" t="s">
        <v>74</v>
      </c>
      <c r="N118" s="125" t="str">
        <f>IFERROR('💉 Calendrier Vaccinal'!AD12,"")</f>
        <v/>
      </c>
      <c r="O118" s="125">
        <f>IFERROR('💉 Calendrier Vaccinal'!AE12,"")</f>
        <v>0</v>
      </c>
      <c r="P118" t="str">
        <f ca="1">IF(K118="","VIDE",IF(AND(ISNUMBER(O118),O118&gt;0),"ADMIN",IF(NOT(ISNUMBER(N118)),"VIDE",IF(TODAY()&gt;N118,"URGENT",IF(TODAY()&gt;=N118-30,"RAPPEL",IF(TODAY()&gt;=N118-90,"PLANIFIE","FUTUR"))))))</f>
        <v>VIDE</v>
      </c>
      <c r="Q118" t="str">
        <f ca="1">IF(P118="URGENT",TODAY()-N118,IF(OR(P118="RAPPEL",P118="PLANIFIE"),N118-TODAY(),""))</f>
        <v/>
      </c>
      <c r="R118" t="str">
        <f ca="1">IF(ISNUMBER(Q118),Q118+(ROW()-59)/100000,"")</f>
        <v/>
      </c>
    </row>
    <row r="119" spans="10:18" x14ac:dyDescent="0.3">
      <c r="J119">
        <v>60</v>
      </c>
      <c r="K119" t="str">
        <f>IFERROR('💉 Calendrier Vaccinal'!B12&amp;" "&amp;'💉 Calendrier Vaccinal'!C12,"")</f>
        <v xml:space="preserve"> </v>
      </c>
      <c r="L119">
        <f>IFERROR('💉 Calendrier Vaccinal'!E12,"")</f>
        <v>0</v>
      </c>
      <c r="M119" t="s">
        <v>260</v>
      </c>
      <c r="N119" s="125" t="str">
        <f>IFERROR('💉 Calendrier Vaccinal'!AG12,"")</f>
        <v/>
      </c>
      <c r="O119" s="125">
        <f>IFERROR('💉 Calendrier Vaccinal'!AH12,"")</f>
        <v>0</v>
      </c>
      <c r="P119" t="str">
        <f ca="1">IF(K119="","VIDE",IF(AND(ISNUMBER(O119),O119&gt;0),"ADMIN",IF(NOT(ISNUMBER(N119)),"VIDE",IF(TODAY()&gt;N119,"URGENT",IF(TODAY()&gt;=N119-30,"RAPPEL",IF(TODAY()&gt;=N119-90,"PLANIFIE","FUTUR"))))))</f>
        <v>VIDE</v>
      </c>
      <c r="Q119" t="str">
        <f ca="1">IF(P119="URGENT",TODAY()-N119,IF(OR(P119="RAPPEL",P119="PLANIFIE"),N119-TODAY(),""))</f>
        <v/>
      </c>
      <c r="R119" t="str">
        <f ca="1">IF(ISNUMBER(Q119),Q119+(ROW()-59)/100000,"")</f>
        <v/>
      </c>
    </row>
    <row r="120" spans="10:18" x14ac:dyDescent="0.3">
      <c r="J120">
        <v>61</v>
      </c>
      <c r="K120" t="str">
        <f>IFERROR('💉 Calendrier Vaccinal'!B13&amp;" "&amp;'💉 Calendrier Vaccinal'!C13,"")</f>
        <v xml:space="preserve"> </v>
      </c>
      <c r="L120">
        <f>IFERROR('💉 Calendrier Vaccinal'!E13,"")</f>
        <v>0</v>
      </c>
      <c r="M120" t="s">
        <v>66</v>
      </c>
      <c r="N120" s="125" t="str">
        <f>IFERROR('💉 Calendrier Vaccinal'!F13,"")</f>
        <v/>
      </c>
      <c r="O120" s="125">
        <f>IFERROR('💉 Calendrier Vaccinal'!G13,"")</f>
        <v>0</v>
      </c>
      <c r="P120" t="str">
        <f ca="1">IF(K120="","VIDE",IF(AND(ISNUMBER(O120),O120&gt;0),"ADMIN",IF(NOT(ISNUMBER(N120)),"VIDE",IF(TODAY()&gt;N120,"URGENT",IF(TODAY()&gt;=N120-30,"RAPPEL",IF(TODAY()&gt;=N120-90,"PLANIFIE","FUTUR"))))))</f>
        <v>VIDE</v>
      </c>
      <c r="Q120" t="str">
        <f ca="1">IF(P120="URGENT",TODAY()-N120,IF(OR(P120="RAPPEL",P120="PLANIFIE"),N120-TODAY(),""))</f>
        <v/>
      </c>
      <c r="R120" t="str">
        <f ca="1">IF(ISNUMBER(Q120),Q120+(ROW()-59)/100000,"")</f>
        <v/>
      </c>
    </row>
    <row r="121" spans="10:18" x14ac:dyDescent="0.3">
      <c r="J121">
        <v>62</v>
      </c>
      <c r="K121" t="str">
        <f>IFERROR('💉 Calendrier Vaccinal'!B13&amp;" "&amp;'💉 Calendrier Vaccinal'!C13,"")</f>
        <v xml:space="preserve"> </v>
      </c>
      <c r="L121">
        <f>IFERROR('💉 Calendrier Vaccinal'!E13,"")</f>
        <v>0</v>
      </c>
      <c r="M121" t="s">
        <v>67</v>
      </c>
      <c r="N121" s="125" t="str">
        <f>IFERROR('💉 Calendrier Vaccinal'!I13,"")</f>
        <v/>
      </c>
      <c r="O121" s="125">
        <f>IFERROR('💉 Calendrier Vaccinal'!J13,"")</f>
        <v>0</v>
      </c>
      <c r="P121" t="str">
        <f ca="1">IF(K121="","VIDE",IF(AND(ISNUMBER(O121),O121&gt;0),"ADMIN",IF(NOT(ISNUMBER(N121)),"VIDE",IF(TODAY()&gt;N121,"URGENT",IF(TODAY()&gt;=N121-30,"RAPPEL",IF(TODAY()&gt;=N121-90,"PLANIFIE","FUTUR"))))))</f>
        <v>VIDE</v>
      </c>
      <c r="Q121" t="str">
        <f ca="1">IF(P121="URGENT",TODAY()-N121,IF(OR(P121="RAPPEL",P121="PLANIFIE"),N121-TODAY(),""))</f>
        <v/>
      </c>
      <c r="R121" t="str">
        <f ca="1">IF(ISNUMBER(Q121),Q121+(ROW()-59)/100000,"")</f>
        <v/>
      </c>
    </row>
    <row r="122" spans="10:18" x14ac:dyDescent="0.3">
      <c r="J122">
        <v>63</v>
      </c>
      <c r="K122" t="str">
        <f>IFERROR('💉 Calendrier Vaccinal'!B13&amp;" "&amp;'💉 Calendrier Vaccinal'!C13,"")</f>
        <v xml:space="preserve"> </v>
      </c>
      <c r="L122">
        <f>IFERROR('💉 Calendrier Vaccinal'!E13,"")</f>
        <v>0</v>
      </c>
      <c r="M122" t="s">
        <v>68</v>
      </c>
      <c r="N122" s="125" t="str">
        <f>IFERROR('💉 Calendrier Vaccinal'!L13,"")</f>
        <v/>
      </c>
      <c r="O122" s="125">
        <f>IFERROR('💉 Calendrier Vaccinal'!M13,"")</f>
        <v>0</v>
      </c>
      <c r="P122" t="str">
        <f ca="1">IF(K122="","VIDE",IF(AND(ISNUMBER(O122),O122&gt;0),"ADMIN",IF(NOT(ISNUMBER(N122)),"VIDE",IF(TODAY()&gt;N122,"URGENT",IF(TODAY()&gt;=N122-30,"RAPPEL",IF(TODAY()&gt;=N122-90,"PLANIFIE","FUTUR"))))))</f>
        <v>VIDE</v>
      </c>
      <c r="Q122" t="str">
        <f ca="1">IF(P122="URGENT",TODAY()-N122,IF(OR(P122="RAPPEL",P122="PLANIFIE"),N122-TODAY(),""))</f>
        <v/>
      </c>
      <c r="R122" t="str">
        <f ca="1">IF(ISNUMBER(Q122),Q122+(ROW()-59)/100000,"")</f>
        <v/>
      </c>
    </row>
    <row r="123" spans="10:18" x14ac:dyDescent="0.3">
      <c r="J123">
        <v>64</v>
      </c>
      <c r="K123" t="str">
        <f>IFERROR('💉 Calendrier Vaccinal'!B13&amp;" "&amp;'💉 Calendrier Vaccinal'!C13,"")</f>
        <v xml:space="preserve"> </v>
      </c>
      <c r="L123">
        <f>IFERROR('💉 Calendrier Vaccinal'!E13,"")</f>
        <v>0</v>
      </c>
      <c r="M123" t="s">
        <v>70</v>
      </c>
      <c r="N123" s="125" t="str">
        <f>IFERROR('💉 Calendrier Vaccinal'!O13,"")</f>
        <v/>
      </c>
      <c r="O123" s="125">
        <f>IFERROR('💉 Calendrier Vaccinal'!P13,"")</f>
        <v>0</v>
      </c>
      <c r="P123" t="str">
        <f ca="1">IF(K123="","VIDE",IF(AND(ISNUMBER(O123),O123&gt;0),"ADMIN",IF(NOT(ISNUMBER(N123)),"VIDE",IF(TODAY()&gt;N123,"URGENT",IF(TODAY()&gt;=N123-30,"RAPPEL",IF(TODAY()&gt;=N123-90,"PLANIFIE","FUTUR"))))))</f>
        <v>VIDE</v>
      </c>
      <c r="Q123" t="str">
        <f ca="1">IF(P123="URGENT",TODAY()-N123,IF(OR(P123="RAPPEL",P123="PLANIFIE"),N123-TODAY(),""))</f>
        <v/>
      </c>
      <c r="R123" t="str">
        <f ca="1">IF(ISNUMBER(Q123),Q123+(ROW()-59)/100000,"")</f>
        <v/>
      </c>
    </row>
    <row r="124" spans="10:18" x14ac:dyDescent="0.3">
      <c r="J124">
        <v>65</v>
      </c>
      <c r="K124" t="str">
        <f>IFERROR('💉 Calendrier Vaccinal'!B13&amp;" "&amp;'💉 Calendrier Vaccinal'!C13,"")</f>
        <v xml:space="preserve"> </v>
      </c>
      <c r="L124">
        <f>IFERROR('💉 Calendrier Vaccinal'!E13,"")</f>
        <v>0</v>
      </c>
      <c r="M124" t="s">
        <v>71</v>
      </c>
      <c r="N124" s="125" t="str">
        <f>IFERROR('💉 Calendrier Vaccinal'!R13,"")</f>
        <v/>
      </c>
      <c r="O124" s="125">
        <f>IFERROR('💉 Calendrier Vaccinal'!S13,"")</f>
        <v>0</v>
      </c>
      <c r="P124" t="str">
        <f ca="1">IF(K124="","VIDE",IF(AND(ISNUMBER(O124),O124&gt;0),"ADMIN",IF(NOT(ISNUMBER(N124)),"VIDE",IF(TODAY()&gt;N124,"URGENT",IF(TODAY()&gt;=N124-30,"RAPPEL",IF(TODAY()&gt;=N124-90,"PLANIFIE","FUTUR"))))))</f>
        <v>VIDE</v>
      </c>
      <c r="Q124" t="str">
        <f ca="1">IF(P124="URGENT",TODAY()-N124,IF(OR(P124="RAPPEL",P124="PLANIFIE"),N124-TODAY(),""))</f>
        <v/>
      </c>
      <c r="R124" t="str">
        <f ca="1">IF(ISNUMBER(Q124),Q124+(ROW()-59)/100000,"")</f>
        <v/>
      </c>
    </row>
    <row r="125" spans="10:18" x14ac:dyDescent="0.3">
      <c r="J125">
        <v>66</v>
      </c>
      <c r="K125" t="str">
        <f>IFERROR('💉 Calendrier Vaccinal'!B13&amp;" "&amp;'💉 Calendrier Vaccinal'!C13,"")</f>
        <v xml:space="preserve"> </v>
      </c>
      <c r="L125">
        <f>IFERROR('💉 Calendrier Vaccinal'!E13,"")</f>
        <v>0</v>
      </c>
      <c r="M125" t="s">
        <v>72</v>
      </c>
      <c r="N125" s="125" t="str">
        <f>IFERROR('💉 Calendrier Vaccinal'!U13,"")</f>
        <v/>
      </c>
      <c r="O125" s="125">
        <f>IFERROR('💉 Calendrier Vaccinal'!V13,"")</f>
        <v>0</v>
      </c>
      <c r="P125" t="str">
        <f ca="1">IF(K125="","VIDE",IF(AND(ISNUMBER(O125),O125&gt;0),"ADMIN",IF(NOT(ISNUMBER(N125)),"VIDE",IF(TODAY()&gt;N125,"URGENT",IF(TODAY()&gt;=N125-30,"RAPPEL",IF(TODAY()&gt;=N125-90,"PLANIFIE","FUTUR"))))))</f>
        <v>VIDE</v>
      </c>
      <c r="Q125" t="str">
        <f ca="1">IF(P125="URGENT",TODAY()-N125,IF(OR(P125="RAPPEL",P125="PLANIFIE"),N125-TODAY(),""))</f>
        <v/>
      </c>
      <c r="R125" t="str">
        <f ca="1">IF(ISNUMBER(Q125),Q125+(ROW()-59)/100000,"")</f>
        <v/>
      </c>
    </row>
    <row r="126" spans="10:18" x14ac:dyDescent="0.3">
      <c r="J126">
        <v>67</v>
      </c>
      <c r="K126" t="str">
        <f>IFERROR('💉 Calendrier Vaccinal'!B13&amp;" "&amp;'💉 Calendrier Vaccinal'!C13,"")</f>
        <v xml:space="preserve"> </v>
      </c>
      <c r="L126">
        <f>IFERROR('💉 Calendrier Vaccinal'!E13,"")</f>
        <v>0</v>
      </c>
      <c r="M126" t="s">
        <v>259</v>
      </c>
      <c r="N126" s="125" t="str">
        <f>IFERROR('💉 Calendrier Vaccinal'!X13,"")</f>
        <v/>
      </c>
      <c r="O126" s="125">
        <f>IFERROR('💉 Calendrier Vaccinal'!Y13,"")</f>
        <v>0</v>
      </c>
      <c r="P126" t="str">
        <f ca="1">IF(K126="","VIDE",IF(AND(ISNUMBER(O126),O126&gt;0),"ADMIN",IF(NOT(ISNUMBER(N126)),"VIDE",IF(TODAY()&gt;N126,"URGENT",IF(TODAY()&gt;=N126-30,"RAPPEL",IF(TODAY()&gt;=N126-90,"PLANIFIE","FUTUR"))))))</f>
        <v>VIDE</v>
      </c>
      <c r="Q126" t="str">
        <f ca="1">IF(P126="URGENT",TODAY()-N126,IF(OR(P126="RAPPEL",P126="PLANIFIE"),N126-TODAY(),""))</f>
        <v/>
      </c>
      <c r="R126" t="str">
        <f ca="1">IF(ISNUMBER(Q126),Q126+(ROW()-59)/100000,"")</f>
        <v/>
      </c>
    </row>
    <row r="127" spans="10:18" x14ac:dyDescent="0.3">
      <c r="J127">
        <v>68</v>
      </c>
      <c r="K127" t="str">
        <f>IFERROR('💉 Calendrier Vaccinal'!B13&amp;" "&amp;'💉 Calendrier Vaccinal'!C13,"")</f>
        <v xml:space="preserve"> </v>
      </c>
      <c r="L127">
        <f>IFERROR('💉 Calendrier Vaccinal'!E13,"")</f>
        <v>0</v>
      </c>
      <c r="M127" t="s">
        <v>73</v>
      </c>
      <c r="N127" s="125" t="str">
        <f>IFERROR('💉 Calendrier Vaccinal'!AA13,"")</f>
        <v/>
      </c>
      <c r="O127" s="125">
        <f>IFERROR('💉 Calendrier Vaccinal'!AB13,"")</f>
        <v>0</v>
      </c>
      <c r="P127" t="str">
        <f ca="1">IF(K127="","VIDE",IF(AND(ISNUMBER(O127),O127&gt;0),"ADMIN",IF(NOT(ISNUMBER(N127)),"VIDE",IF(TODAY()&gt;N127,"URGENT",IF(TODAY()&gt;=N127-30,"RAPPEL",IF(TODAY()&gt;=N127-90,"PLANIFIE","FUTUR"))))))</f>
        <v>VIDE</v>
      </c>
      <c r="Q127" t="str">
        <f ca="1">IF(P127="URGENT",TODAY()-N127,IF(OR(P127="RAPPEL",P127="PLANIFIE"),N127-TODAY(),""))</f>
        <v/>
      </c>
      <c r="R127" t="str">
        <f ca="1">IF(ISNUMBER(Q127),Q127+(ROW()-59)/100000,"")</f>
        <v/>
      </c>
    </row>
    <row r="128" spans="10:18" x14ac:dyDescent="0.3">
      <c r="J128">
        <v>69</v>
      </c>
      <c r="K128" t="str">
        <f>IFERROR('💉 Calendrier Vaccinal'!B13&amp;" "&amp;'💉 Calendrier Vaccinal'!C13,"")</f>
        <v xml:space="preserve"> </v>
      </c>
      <c r="L128">
        <f>IFERROR('💉 Calendrier Vaccinal'!E13,"")</f>
        <v>0</v>
      </c>
      <c r="M128" t="s">
        <v>74</v>
      </c>
      <c r="N128" s="125" t="str">
        <f>IFERROR('💉 Calendrier Vaccinal'!AD13,"")</f>
        <v/>
      </c>
      <c r="O128" s="125">
        <f>IFERROR('💉 Calendrier Vaccinal'!AE13,"")</f>
        <v>0</v>
      </c>
      <c r="P128" t="str">
        <f ca="1">IF(K128="","VIDE",IF(AND(ISNUMBER(O128),O128&gt;0),"ADMIN",IF(NOT(ISNUMBER(N128)),"VIDE",IF(TODAY()&gt;N128,"URGENT",IF(TODAY()&gt;=N128-30,"RAPPEL",IF(TODAY()&gt;=N128-90,"PLANIFIE","FUTUR"))))))</f>
        <v>VIDE</v>
      </c>
      <c r="Q128" t="str">
        <f ca="1">IF(P128="URGENT",TODAY()-N128,IF(OR(P128="RAPPEL",P128="PLANIFIE"),N128-TODAY(),""))</f>
        <v/>
      </c>
      <c r="R128" t="str">
        <f ca="1">IF(ISNUMBER(Q128),Q128+(ROW()-59)/100000,"")</f>
        <v/>
      </c>
    </row>
    <row r="129" spans="10:18" x14ac:dyDescent="0.3">
      <c r="J129">
        <v>70</v>
      </c>
      <c r="K129" t="str">
        <f>IFERROR('💉 Calendrier Vaccinal'!B13&amp;" "&amp;'💉 Calendrier Vaccinal'!C13,"")</f>
        <v xml:space="preserve"> </v>
      </c>
      <c r="L129">
        <f>IFERROR('💉 Calendrier Vaccinal'!E13,"")</f>
        <v>0</v>
      </c>
      <c r="M129" t="s">
        <v>260</v>
      </c>
      <c r="N129" s="125" t="str">
        <f>IFERROR('💉 Calendrier Vaccinal'!AG13,"")</f>
        <v/>
      </c>
      <c r="O129" s="125">
        <f>IFERROR('💉 Calendrier Vaccinal'!AH13,"")</f>
        <v>0</v>
      </c>
      <c r="P129" t="str">
        <f ca="1">IF(K129="","VIDE",IF(AND(ISNUMBER(O129),O129&gt;0),"ADMIN",IF(NOT(ISNUMBER(N129)),"VIDE",IF(TODAY()&gt;N129,"URGENT",IF(TODAY()&gt;=N129-30,"RAPPEL",IF(TODAY()&gt;=N129-90,"PLANIFIE","FUTUR"))))))</f>
        <v>VIDE</v>
      </c>
      <c r="Q129" t="str">
        <f ca="1">IF(P129="URGENT",TODAY()-N129,IF(OR(P129="RAPPEL",P129="PLANIFIE"),N129-TODAY(),""))</f>
        <v/>
      </c>
      <c r="R129" t="str">
        <f ca="1">IF(ISNUMBER(Q129),Q129+(ROW()-59)/100000,"")</f>
        <v/>
      </c>
    </row>
    <row r="130" spans="10:18" x14ac:dyDescent="0.3">
      <c r="J130">
        <v>71</v>
      </c>
      <c r="K130" t="str">
        <f>IFERROR('💉 Calendrier Vaccinal'!B14&amp;" "&amp;'💉 Calendrier Vaccinal'!C14,"")</f>
        <v xml:space="preserve"> </v>
      </c>
      <c r="L130">
        <f>IFERROR('💉 Calendrier Vaccinal'!E14,"")</f>
        <v>0</v>
      </c>
      <c r="M130" t="s">
        <v>66</v>
      </c>
      <c r="N130" s="125" t="str">
        <f>IFERROR('💉 Calendrier Vaccinal'!F14,"")</f>
        <v/>
      </c>
      <c r="O130" s="125">
        <f>IFERROR('💉 Calendrier Vaccinal'!G14,"")</f>
        <v>0</v>
      </c>
      <c r="P130" t="str">
        <f ca="1">IF(K130="","VIDE",IF(AND(ISNUMBER(O130),O130&gt;0),"ADMIN",IF(NOT(ISNUMBER(N130)),"VIDE",IF(TODAY()&gt;N130,"URGENT",IF(TODAY()&gt;=N130-30,"RAPPEL",IF(TODAY()&gt;=N130-90,"PLANIFIE","FUTUR"))))))</f>
        <v>VIDE</v>
      </c>
      <c r="Q130" t="str">
        <f ca="1">IF(P130="URGENT",TODAY()-N130,IF(OR(P130="RAPPEL",P130="PLANIFIE"),N130-TODAY(),""))</f>
        <v/>
      </c>
      <c r="R130" t="str">
        <f ca="1">IF(ISNUMBER(Q130),Q130+(ROW()-59)/100000,"")</f>
        <v/>
      </c>
    </row>
    <row r="131" spans="10:18" x14ac:dyDescent="0.3">
      <c r="J131">
        <v>72</v>
      </c>
      <c r="K131" t="str">
        <f>IFERROR('💉 Calendrier Vaccinal'!B14&amp;" "&amp;'💉 Calendrier Vaccinal'!C14,"")</f>
        <v xml:space="preserve"> </v>
      </c>
      <c r="L131">
        <f>IFERROR('💉 Calendrier Vaccinal'!E14,"")</f>
        <v>0</v>
      </c>
      <c r="M131" t="s">
        <v>67</v>
      </c>
      <c r="N131" s="125" t="str">
        <f>IFERROR('💉 Calendrier Vaccinal'!I14,"")</f>
        <v/>
      </c>
      <c r="O131" s="125">
        <f>IFERROR('💉 Calendrier Vaccinal'!J14,"")</f>
        <v>0</v>
      </c>
      <c r="P131" t="str">
        <f ca="1">IF(K131="","VIDE",IF(AND(ISNUMBER(O131),O131&gt;0),"ADMIN",IF(NOT(ISNUMBER(N131)),"VIDE",IF(TODAY()&gt;N131,"URGENT",IF(TODAY()&gt;=N131-30,"RAPPEL",IF(TODAY()&gt;=N131-90,"PLANIFIE","FUTUR"))))))</f>
        <v>VIDE</v>
      </c>
      <c r="Q131" t="str">
        <f ca="1">IF(P131="URGENT",TODAY()-N131,IF(OR(P131="RAPPEL",P131="PLANIFIE"),N131-TODAY(),""))</f>
        <v/>
      </c>
      <c r="R131" t="str">
        <f ca="1">IF(ISNUMBER(Q131),Q131+(ROW()-59)/100000,"")</f>
        <v/>
      </c>
    </row>
    <row r="132" spans="10:18" x14ac:dyDescent="0.3">
      <c r="J132">
        <v>73</v>
      </c>
      <c r="K132" t="str">
        <f>IFERROR('💉 Calendrier Vaccinal'!B14&amp;" "&amp;'💉 Calendrier Vaccinal'!C14,"")</f>
        <v xml:space="preserve"> </v>
      </c>
      <c r="L132">
        <f>IFERROR('💉 Calendrier Vaccinal'!E14,"")</f>
        <v>0</v>
      </c>
      <c r="M132" t="s">
        <v>68</v>
      </c>
      <c r="N132" s="125" t="str">
        <f>IFERROR('💉 Calendrier Vaccinal'!L14,"")</f>
        <v/>
      </c>
      <c r="O132" s="125">
        <f>IFERROR('💉 Calendrier Vaccinal'!M14,"")</f>
        <v>0</v>
      </c>
      <c r="P132" t="str">
        <f ca="1">IF(K132="","VIDE",IF(AND(ISNUMBER(O132),O132&gt;0),"ADMIN",IF(NOT(ISNUMBER(N132)),"VIDE",IF(TODAY()&gt;N132,"URGENT",IF(TODAY()&gt;=N132-30,"RAPPEL",IF(TODAY()&gt;=N132-90,"PLANIFIE","FUTUR"))))))</f>
        <v>VIDE</v>
      </c>
      <c r="Q132" t="str">
        <f ca="1">IF(P132="URGENT",TODAY()-N132,IF(OR(P132="RAPPEL",P132="PLANIFIE"),N132-TODAY(),""))</f>
        <v/>
      </c>
      <c r="R132" t="str">
        <f ca="1">IF(ISNUMBER(Q132),Q132+(ROW()-59)/100000,"")</f>
        <v/>
      </c>
    </row>
    <row r="133" spans="10:18" x14ac:dyDescent="0.3">
      <c r="J133">
        <v>74</v>
      </c>
      <c r="K133" t="str">
        <f>IFERROR('💉 Calendrier Vaccinal'!B14&amp;" "&amp;'💉 Calendrier Vaccinal'!C14,"")</f>
        <v xml:space="preserve"> </v>
      </c>
      <c r="L133">
        <f>IFERROR('💉 Calendrier Vaccinal'!E14,"")</f>
        <v>0</v>
      </c>
      <c r="M133" t="s">
        <v>70</v>
      </c>
      <c r="N133" s="125" t="str">
        <f>IFERROR('💉 Calendrier Vaccinal'!O14,"")</f>
        <v/>
      </c>
      <c r="O133" s="125">
        <f>IFERROR('💉 Calendrier Vaccinal'!P14,"")</f>
        <v>0</v>
      </c>
      <c r="P133" t="str">
        <f ca="1">IF(K133="","VIDE",IF(AND(ISNUMBER(O133),O133&gt;0),"ADMIN",IF(NOT(ISNUMBER(N133)),"VIDE",IF(TODAY()&gt;N133,"URGENT",IF(TODAY()&gt;=N133-30,"RAPPEL",IF(TODAY()&gt;=N133-90,"PLANIFIE","FUTUR"))))))</f>
        <v>VIDE</v>
      </c>
      <c r="Q133" t="str">
        <f ca="1">IF(P133="URGENT",TODAY()-N133,IF(OR(P133="RAPPEL",P133="PLANIFIE"),N133-TODAY(),""))</f>
        <v/>
      </c>
      <c r="R133" t="str">
        <f ca="1">IF(ISNUMBER(Q133),Q133+(ROW()-59)/100000,"")</f>
        <v/>
      </c>
    </row>
    <row r="134" spans="10:18" x14ac:dyDescent="0.3">
      <c r="J134">
        <v>75</v>
      </c>
      <c r="K134" t="str">
        <f>IFERROR('💉 Calendrier Vaccinal'!B14&amp;" "&amp;'💉 Calendrier Vaccinal'!C14,"")</f>
        <v xml:space="preserve"> </v>
      </c>
      <c r="L134">
        <f>IFERROR('💉 Calendrier Vaccinal'!E14,"")</f>
        <v>0</v>
      </c>
      <c r="M134" t="s">
        <v>71</v>
      </c>
      <c r="N134" s="125" t="str">
        <f>IFERROR('💉 Calendrier Vaccinal'!R14,"")</f>
        <v/>
      </c>
      <c r="O134" s="125">
        <f>IFERROR('💉 Calendrier Vaccinal'!S14,"")</f>
        <v>0</v>
      </c>
      <c r="P134" t="str">
        <f ca="1">IF(K134="","VIDE",IF(AND(ISNUMBER(O134),O134&gt;0),"ADMIN",IF(NOT(ISNUMBER(N134)),"VIDE",IF(TODAY()&gt;N134,"URGENT",IF(TODAY()&gt;=N134-30,"RAPPEL",IF(TODAY()&gt;=N134-90,"PLANIFIE","FUTUR"))))))</f>
        <v>VIDE</v>
      </c>
      <c r="Q134" t="str">
        <f ca="1">IF(P134="URGENT",TODAY()-N134,IF(OR(P134="RAPPEL",P134="PLANIFIE"),N134-TODAY(),""))</f>
        <v/>
      </c>
      <c r="R134" t="str">
        <f ca="1">IF(ISNUMBER(Q134),Q134+(ROW()-59)/100000,"")</f>
        <v/>
      </c>
    </row>
    <row r="135" spans="10:18" x14ac:dyDescent="0.3">
      <c r="J135">
        <v>76</v>
      </c>
      <c r="K135" t="str">
        <f>IFERROR('💉 Calendrier Vaccinal'!B14&amp;" "&amp;'💉 Calendrier Vaccinal'!C14,"")</f>
        <v xml:space="preserve"> </v>
      </c>
      <c r="L135">
        <f>IFERROR('💉 Calendrier Vaccinal'!E14,"")</f>
        <v>0</v>
      </c>
      <c r="M135" t="s">
        <v>72</v>
      </c>
      <c r="N135" s="125" t="str">
        <f>IFERROR('💉 Calendrier Vaccinal'!U14,"")</f>
        <v/>
      </c>
      <c r="O135" s="125">
        <f>IFERROR('💉 Calendrier Vaccinal'!V14,"")</f>
        <v>0</v>
      </c>
      <c r="P135" t="str">
        <f ca="1">IF(K135="","VIDE",IF(AND(ISNUMBER(O135),O135&gt;0),"ADMIN",IF(NOT(ISNUMBER(N135)),"VIDE",IF(TODAY()&gt;N135,"URGENT",IF(TODAY()&gt;=N135-30,"RAPPEL",IF(TODAY()&gt;=N135-90,"PLANIFIE","FUTUR"))))))</f>
        <v>VIDE</v>
      </c>
      <c r="Q135" t="str">
        <f ca="1">IF(P135="URGENT",TODAY()-N135,IF(OR(P135="RAPPEL",P135="PLANIFIE"),N135-TODAY(),""))</f>
        <v/>
      </c>
      <c r="R135" t="str">
        <f ca="1">IF(ISNUMBER(Q135),Q135+(ROW()-59)/100000,"")</f>
        <v/>
      </c>
    </row>
    <row r="136" spans="10:18" x14ac:dyDescent="0.3">
      <c r="J136">
        <v>77</v>
      </c>
      <c r="K136" t="str">
        <f>IFERROR('💉 Calendrier Vaccinal'!B14&amp;" "&amp;'💉 Calendrier Vaccinal'!C14,"")</f>
        <v xml:space="preserve"> </v>
      </c>
      <c r="L136">
        <f>IFERROR('💉 Calendrier Vaccinal'!E14,"")</f>
        <v>0</v>
      </c>
      <c r="M136" t="s">
        <v>259</v>
      </c>
      <c r="N136" s="125" t="str">
        <f>IFERROR('💉 Calendrier Vaccinal'!X14,"")</f>
        <v/>
      </c>
      <c r="O136" s="125">
        <f>IFERROR('💉 Calendrier Vaccinal'!Y14,"")</f>
        <v>0</v>
      </c>
      <c r="P136" t="str">
        <f ca="1">IF(K136="","VIDE",IF(AND(ISNUMBER(O136),O136&gt;0),"ADMIN",IF(NOT(ISNUMBER(N136)),"VIDE",IF(TODAY()&gt;N136,"URGENT",IF(TODAY()&gt;=N136-30,"RAPPEL",IF(TODAY()&gt;=N136-90,"PLANIFIE","FUTUR"))))))</f>
        <v>VIDE</v>
      </c>
      <c r="Q136" t="str">
        <f ca="1">IF(P136="URGENT",TODAY()-N136,IF(OR(P136="RAPPEL",P136="PLANIFIE"),N136-TODAY(),""))</f>
        <v/>
      </c>
      <c r="R136" t="str">
        <f ca="1">IF(ISNUMBER(Q136),Q136+(ROW()-59)/100000,"")</f>
        <v/>
      </c>
    </row>
    <row r="137" spans="10:18" x14ac:dyDescent="0.3">
      <c r="J137">
        <v>78</v>
      </c>
      <c r="K137" t="str">
        <f>IFERROR('💉 Calendrier Vaccinal'!B14&amp;" "&amp;'💉 Calendrier Vaccinal'!C14,"")</f>
        <v xml:space="preserve"> </v>
      </c>
      <c r="L137">
        <f>IFERROR('💉 Calendrier Vaccinal'!E14,"")</f>
        <v>0</v>
      </c>
      <c r="M137" t="s">
        <v>73</v>
      </c>
      <c r="N137" s="125" t="str">
        <f>IFERROR('💉 Calendrier Vaccinal'!AA14,"")</f>
        <v/>
      </c>
      <c r="O137" s="125">
        <f>IFERROR('💉 Calendrier Vaccinal'!AB14,"")</f>
        <v>0</v>
      </c>
      <c r="P137" t="str">
        <f ca="1">IF(K137="","VIDE",IF(AND(ISNUMBER(O137),O137&gt;0),"ADMIN",IF(NOT(ISNUMBER(N137)),"VIDE",IF(TODAY()&gt;N137,"URGENT",IF(TODAY()&gt;=N137-30,"RAPPEL",IF(TODAY()&gt;=N137-90,"PLANIFIE","FUTUR"))))))</f>
        <v>VIDE</v>
      </c>
      <c r="Q137" t="str">
        <f ca="1">IF(P137="URGENT",TODAY()-N137,IF(OR(P137="RAPPEL",P137="PLANIFIE"),N137-TODAY(),""))</f>
        <v/>
      </c>
      <c r="R137" t="str">
        <f ca="1">IF(ISNUMBER(Q137),Q137+(ROW()-59)/100000,"")</f>
        <v/>
      </c>
    </row>
    <row r="138" spans="10:18" x14ac:dyDescent="0.3">
      <c r="J138">
        <v>79</v>
      </c>
      <c r="K138" t="str">
        <f>IFERROR('💉 Calendrier Vaccinal'!B14&amp;" "&amp;'💉 Calendrier Vaccinal'!C14,"")</f>
        <v xml:space="preserve"> </v>
      </c>
      <c r="L138">
        <f>IFERROR('💉 Calendrier Vaccinal'!E14,"")</f>
        <v>0</v>
      </c>
      <c r="M138" t="s">
        <v>74</v>
      </c>
      <c r="N138" s="125" t="str">
        <f>IFERROR('💉 Calendrier Vaccinal'!AD14,"")</f>
        <v/>
      </c>
      <c r="O138" s="125">
        <f>IFERROR('💉 Calendrier Vaccinal'!AE14,"")</f>
        <v>0</v>
      </c>
      <c r="P138" t="str">
        <f ca="1">IF(K138="","VIDE",IF(AND(ISNUMBER(O138),O138&gt;0),"ADMIN",IF(NOT(ISNUMBER(N138)),"VIDE",IF(TODAY()&gt;N138,"URGENT",IF(TODAY()&gt;=N138-30,"RAPPEL",IF(TODAY()&gt;=N138-90,"PLANIFIE","FUTUR"))))))</f>
        <v>VIDE</v>
      </c>
      <c r="Q138" t="str">
        <f ca="1">IF(P138="URGENT",TODAY()-N138,IF(OR(P138="RAPPEL",P138="PLANIFIE"),N138-TODAY(),""))</f>
        <v/>
      </c>
      <c r="R138" t="str">
        <f ca="1">IF(ISNUMBER(Q138),Q138+(ROW()-59)/100000,"")</f>
        <v/>
      </c>
    </row>
    <row r="139" spans="10:18" x14ac:dyDescent="0.3">
      <c r="J139">
        <v>80</v>
      </c>
      <c r="K139" t="str">
        <f>IFERROR('💉 Calendrier Vaccinal'!B14&amp;" "&amp;'💉 Calendrier Vaccinal'!C14,"")</f>
        <v xml:space="preserve"> </v>
      </c>
      <c r="L139">
        <f>IFERROR('💉 Calendrier Vaccinal'!E14,"")</f>
        <v>0</v>
      </c>
      <c r="M139" t="s">
        <v>260</v>
      </c>
      <c r="N139" s="125" t="str">
        <f>IFERROR('💉 Calendrier Vaccinal'!AG14,"")</f>
        <v/>
      </c>
      <c r="O139" s="125">
        <f>IFERROR('💉 Calendrier Vaccinal'!AH14,"")</f>
        <v>0</v>
      </c>
      <c r="P139" t="str">
        <f ca="1">IF(K139="","VIDE",IF(AND(ISNUMBER(O139),O139&gt;0),"ADMIN",IF(NOT(ISNUMBER(N139)),"VIDE",IF(TODAY()&gt;N139,"URGENT",IF(TODAY()&gt;=N139-30,"RAPPEL",IF(TODAY()&gt;=N139-90,"PLANIFIE","FUTUR"))))))</f>
        <v>VIDE</v>
      </c>
      <c r="Q139" t="str">
        <f ca="1">IF(P139="URGENT",TODAY()-N139,IF(OR(P139="RAPPEL",P139="PLANIFIE"),N139-TODAY(),""))</f>
        <v/>
      </c>
      <c r="R139" t="str">
        <f ca="1">IF(ISNUMBER(Q139),Q139+(ROW()-59)/100000,"")</f>
        <v/>
      </c>
    </row>
    <row r="140" spans="10:18" x14ac:dyDescent="0.3">
      <c r="J140">
        <v>81</v>
      </c>
      <c r="K140" t="str">
        <f>IFERROR('💉 Calendrier Vaccinal'!B15&amp;" "&amp;'💉 Calendrier Vaccinal'!C15,"")</f>
        <v xml:space="preserve"> </v>
      </c>
      <c r="L140">
        <f>IFERROR('💉 Calendrier Vaccinal'!E15,"")</f>
        <v>0</v>
      </c>
      <c r="M140" t="s">
        <v>66</v>
      </c>
      <c r="N140" s="125" t="str">
        <f>IFERROR('💉 Calendrier Vaccinal'!F15,"")</f>
        <v/>
      </c>
      <c r="O140" s="125">
        <f>IFERROR('💉 Calendrier Vaccinal'!G15,"")</f>
        <v>0</v>
      </c>
      <c r="P140" t="str">
        <f ca="1">IF(K140="","VIDE",IF(AND(ISNUMBER(O140),O140&gt;0),"ADMIN",IF(NOT(ISNUMBER(N140)),"VIDE",IF(TODAY()&gt;N140,"URGENT",IF(TODAY()&gt;=N140-30,"RAPPEL",IF(TODAY()&gt;=N140-90,"PLANIFIE","FUTUR"))))))</f>
        <v>VIDE</v>
      </c>
      <c r="Q140" t="str">
        <f ca="1">IF(P140="URGENT",TODAY()-N140,IF(OR(P140="RAPPEL",P140="PLANIFIE"),N140-TODAY(),""))</f>
        <v/>
      </c>
      <c r="R140" t="str">
        <f ca="1">IF(ISNUMBER(Q140),Q140+(ROW()-59)/100000,"")</f>
        <v/>
      </c>
    </row>
    <row r="141" spans="10:18" x14ac:dyDescent="0.3">
      <c r="J141">
        <v>82</v>
      </c>
      <c r="K141" t="str">
        <f>IFERROR('💉 Calendrier Vaccinal'!B15&amp;" "&amp;'💉 Calendrier Vaccinal'!C15,"")</f>
        <v xml:space="preserve"> </v>
      </c>
      <c r="L141">
        <f>IFERROR('💉 Calendrier Vaccinal'!E15,"")</f>
        <v>0</v>
      </c>
      <c r="M141" t="s">
        <v>67</v>
      </c>
      <c r="N141" s="125" t="str">
        <f>IFERROR('💉 Calendrier Vaccinal'!I15,"")</f>
        <v/>
      </c>
      <c r="O141" s="125">
        <f>IFERROR('💉 Calendrier Vaccinal'!J15,"")</f>
        <v>0</v>
      </c>
      <c r="P141" t="str">
        <f ca="1">IF(K141="","VIDE",IF(AND(ISNUMBER(O141),O141&gt;0),"ADMIN",IF(NOT(ISNUMBER(N141)),"VIDE",IF(TODAY()&gt;N141,"URGENT",IF(TODAY()&gt;=N141-30,"RAPPEL",IF(TODAY()&gt;=N141-90,"PLANIFIE","FUTUR"))))))</f>
        <v>VIDE</v>
      </c>
      <c r="Q141" t="str">
        <f ca="1">IF(P141="URGENT",TODAY()-N141,IF(OR(P141="RAPPEL",P141="PLANIFIE"),N141-TODAY(),""))</f>
        <v/>
      </c>
      <c r="R141" t="str">
        <f ca="1">IF(ISNUMBER(Q141),Q141+(ROW()-59)/100000,"")</f>
        <v/>
      </c>
    </row>
    <row r="142" spans="10:18" x14ac:dyDescent="0.3">
      <c r="J142">
        <v>83</v>
      </c>
      <c r="K142" t="str">
        <f>IFERROR('💉 Calendrier Vaccinal'!B15&amp;" "&amp;'💉 Calendrier Vaccinal'!C15,"")</f>
        <v xml:space="preserve"> </v>
      </c>
      <c r="L142">
        <f>IFERROR('💉 Calendrier Vaccinal'!E15,"")</f>
        <v>0</v>
      </c>
      <c r="M142" t="s">
        <v>68</v>
      </c>
      <c r="N142" s="125" t="str">
        <f>IFERROR('💉 Calendrier Vaccinal'!L15,"")</f>
        <v/>
      </c>
      <c r="O142" s="125">
        <f>IFERROR('💉 Calendrier Vaccinal'!M15,"")</f>
        <v>0</v>
      </c>
      <c r="P142" t="str">
        <f ca="1">IF(K142="","VIDE",IF(AND(ISNUMBER(O142),O142&gt;0),"ADMIN",IF(NOT(ISNUMBER(N142)),"VIDE",IF(TODAY()&gt;N142,"URGENT",IF(TODAY()&gt;=N142-30,"RAPPEL",IF(TODAY()&gt;=N142-90,"PLANIFIE","FUTUR"))))))</f>
        <v>VIDE</v>
      </c>
      <c r="Q142" t="str">
        <f ca="1">IF(P142="URGENT",TODAY()-N142,IF(OR(P142="RAPPEL",P142="PLANIFIE"),N142-TODAY(),""))</f>
        <v/>
      </c>
      <c r="R142" t="str">
        <f ca="1">IF(ISNUMBER(Q142),Q142+(ROW()-59)/100000,"")</f>
        <v/>
      </c>
    </row>
    <row r="143" spans="10:18" x14ac:dyDescent="0.3">
      <c r="J143">
        <v>84</v>
      </c>
      <c r="K143" t="str">
        <f>IFERROR('💉 Calendrier Vaccinal'!B15&amp;" "&amp;'💉 Calendrier Vaccinal'!C15,"")</f>
        <v xml:space="preserve"> </v>
      </c>
      <c r="L143">
        <f>IFERROR('💉 Calendrier Vaccinal'!E15,"")</f>
        <v>0</v>
      </c>
      <c r="M143" t="s">
        <v>70</v>
      </c>
      <c r="N143" s="125" t="str">
        <f>IFERROR('💉 Calendrier Vaccinal'!O15,"")</f>
        <v/>
      </c>
      <c r="O143" s="125">
        <f>IFERROR('💉 Calendrier Vaccinal'!P15,"")</f>
        <v>0</v>
      </c>
      <c r="P143" t="str">
        <f ca="1">IF(K143="","VIDE",IF(AND(ISNUMBER(O143),O143&gt;0),"ADMIN",IF(NOT(ISNUMBER(N143)),"VIDE",IF(TODAY()&gt;N143,"URGENT",IF(TODAY()&gt;=N143-30,"RAPPEL",IF(TODAY()&gt;=N143-90,"PLANIFIE","FUTUR"))))))</f>
        <v>VIDE</v>
      </c>
      <c r="Q143" t="str">
        <f ca="1">IF(P143="URGENT",TODAY()-N143,IF(OR(P143="RAPPEL",P143="PLANIFIE"),N143-TODAY(),""))</f>
        <v/>
      </c>
      <c r="R143" t="str">
        <f ca="1">IF(ISNUMBER(Q143),Q143+(ROW()-59)/100000,"")</f>
        <v/>
      </c>
    </row>
    <row r="144" spans="10:18" x14ac:dyDescent="0.3">
      <c r="J144">
        <v>85</v>
      </c>
      <c r="K144" t="str">
        <f>IFERROR('💉 Calendrier Vaccinal'!B15&amp;" "&amp;'💉 Calendrier Vaccinal'!C15,"")</f>
        <v xml:space="preserve"> </v>
      </c>
      <c r="L144">
        <f>IFERROR('💉 Calendrier Vaccinal'!E15,"")</f>
        <v>0</v>
      </c>
      <c r="M144" t="s">
        <v>71</v>
      </c>
      <c r="N144" s="125" t="str">
        <f>IFERROR('💉 Calendrier Vaccinal'!R15,"")</f>
        <v/>
      </c>
      <c r="O144" s="125">
        <f>IFERROR('💉 Calendrier Vaccinal'!S15,"")</f>
        <v>0</v>
      </c>
      <c r="P144" t="str">
        <f ca="1">IF(K144="","VIDE",IF(AND(ISNUMBER(O144),O144&gt;0),"ADMIN",IF(NOT(ISNUMBER(N144)),"VIDE",IF(TODAY()&gt;N144,"URGENT",IF(TODAY()&gt;=N144-30,"RAPPEL",IF(TODAY()&gt;=N144-90,"PLANIFIE","FUTUR"))))))</f>
        <v>VIDE</v>
      </c>
      <c r="Q144" t="str">
        <f ca="1">IF(P144="URGENT",TODAY()-N144,IF(OR(P144="RAPPEL",P144="PLANIFIE"),N144-TODAY(),""))</f>
        <v/>
      </c>
      <c r="R144" t="str">
        <f ca="1">IF(ISNUMBER(Q144),Q144+(ROW()-59)/100000,"")</f>
        <v/>
      </c>
    </row>
    <row r="145" spans="10:18" x14ac:dyDescent="0.3">
      <c r="J145">
        <v>86</v>
      </c>
      <c r="K145" t="str">
        <f>IFERROR('💉 Calendrier Vaccinal'!B15&amp;" "&amp;'💉 Calendrier Vaccinal'!C15,"")</f>
        <v xml:space="preserve"> </v>
      </c>
      <c r="L145">
        <f>IFERROR('💉 Calendrier Vaccinal'!E15,"")</f>
        <v>0</v>
      </c>
      <c r="M145" t="s">
        <v>72</v>
      </c>
      <c r="N145" s="125" t="str">
        <f>IFERROR('💉 Calendrier Vaccinal'!U15,"")</f>
        <v/>
      </c>
      <c r="O145" s="125">
        <f>IFERROR('💉 Calendrier Vaccinal'!V15,"")</f>
        <v>0</v>
      </c>
      <c r="P145" t="str">
        <f ca="1">IF(K145="","VIDE",IF(AND(ISNUMBER(O145),O145&gt;0),"ADMIN",IF(NOT(ISNUMBER(N145)),"VIDE",IF(TODAY()&gt;N145,"URGENT",IF(TODAY()&gt;=N145-30,"RAPPEL",IF(TODAY()&gt;=N145-90,"PLANIFIE","FUTUR"))))))</f>
        <v>VIDE</v>
      </c>
      <c r="Q145" t="str">
        <f ca="1">IF(P145="URGENT",TODAY()-N145,IF(OR(P145="RAPPEL",P145="PLANIFIE"),N145-TODAY(),""))</f>
        <v/>
      </c>
      <c r="R145" t="str">
        <f ca="1">IF(ISNUMBER(Q145),Q145+(ROW()-59)/100000,"")</f>
        <v/>
      </c>
    </row>
    <row r="146" spans="10:18" x14ac:dyDescent="0.3">
      <c r="J146">
        <v>87</v>
      </c>
      <c r="K146" t="str">
        <f>IFERROR('💉 Calendrier Vaccinal'!B15&amp;" "&amp;'💉 Calendrier Vaccinal'!C15,"")</f>
        <v xml:space="preserve"> </v>
      </c>
      <c r="L146">
        <f>IFERROR('💉 Calendrier Vaccinal'!E15,"")</f>
        <v>0</v>
      </c>
      <c r="M146" t="s">
        <v>259</v>
      </c>
      <c r="N146" s="125" t="str">
        <f>IFERROR('💉 Calendrier Vaccinal'!X15,"")</f>
        <v/>
      </c>
      <c r="O146" s="125">
        <f>IFERROR('💉 Calendrier Vaccinal'!Y15,"")</f>
        <v>0</v>
      </c>
      <c r="P146" t="str">
        <f ca="1">IF(K146="","VIDE",IF(AND(ISNUMBER(O146),O146&gt;0),"ADMIN",IF(NOT(ISNUMBER(N146)),"VIDE",IF(TODAY()&gt;N146,"URGENT",IF(TODAY()&gt;=N146-30,"RAPPEL",IF(TODAY()&gt;=N146-90,"PLANIFIE","FUTUR"))))))</f>
        <v>VIDE</v>
      </c>
      <c r="Q146" t="str">
        <f ca="1">IF(P146="URGENT",TODAY()-N146,IF(OR(P146="RAPPEL",P146="PLANIFIE"),N146-TODAY(),""))</f>
        <v/>
      </c>
      <c r="R146" t="str">
        <f ca="1">IF(ISNUMBER(Q146),Q146+(ROW()-59)/100000,"")</f>
        <v/>
      </c>
    </row>
    <row r="147" spans="10:18" x14ac:dyDescent="0.3">
      <c r="J147">
        <v>88</v>
      </c>
      <c r="K147" t="str">
        <f>IFERROR('💉 Calendrier Vaccinal'!B15&amp;" "&amp;'💉 Calendrier Vaccinal'!C15,"")</f>
        <v xml:space="preserve"> </v>
      </c>
      <c r="L147">
        <f>IFERROR('💉 Calendrier Vaccinal'!E15,"")</f>
        <v>0</v>
      </c>
      <c r="M147" t="s">
        <v>73</v>
      </c>
      <c r="N147" s="125" t="str">
        <f>IFERROR('💉 Calendrier Vaccinal'!AA15,"")</f>
        <v/>
      </c>
      <c r="O147" s="125">
        <f>IFERROR('💉 Calendrier Vaccinal'!AB15,"")</f>
        <v>0</v>
      </c>
      <c r="P147" t="str">
        <f ca="1">IF(K147="","VIDE",IF(AND(ISNUMBER(O147),O147&gt;0),"ADMIN",IF(NOT(ISNUMBER(N147)),"VIDE",IF(TODAY()&gt;N147,"URGENT",IF(TODAY()&gt;=N147-30,"RAPPEL",IF(TODAY()&gt;=N147-90,"PLANIFIE","FUTUR"))))))</f>
        <v>VIDE</v>
      </c>
      <c r="Q147" t="str">
        <f ca="1">IF(P147="URGENT",TODAY()-N147,IF(OR(P147="RAPPEL",P147="PLANIFIE"),N147-TODAY(),""))</f>
        <v/>
      </c>
      <c r="R147" t="str">
        <f ca="1">IF(ISNUMBER(Q147),Q147+(ROW()-59)/100000,"")</f>
        <v/>
      </c>
    </row>
    <row r="148" spans="10:18" x14ac:dyDescent="0.3">
      <c r="J148">
        <v>89</v>
      </c>
      <c r="K148" t="str">
        <f>IFERROR('💉 Calendrier Vaccinal'!B15&amp;" "&amp;'💉 Calendrier Vaccinal'!C15,"")</f>
        <v xml:space="preserve"> </v>
      </c>
      <c r="L148">
        <f>IFERROR('💉 Calendrier Vaccinal'!E15,"")</f>
        <v>0</v>
      </c>
      <c r="M148" t="s">
        <v>74</v>
      </c>
      <c r="N148" s="125" t="str">
        <f>IFERROR('💉 Calendrier Vaccinal'!AD15,"")</f>
        <v/>
      </c>
      <c r="O148" s="125">
        <f>IFERROR('💉 Calendrier Vaccinal'!AE15,"")</f>
        <v>0</v>
      </c>
      <c r="P148" t="str">
        <f ca="1">IF(K148="","VIDE",IF(AND(ISNUMBER(O148),O148&gt;0),"ADMIN",IF(NOT(ISNUMBER(N148)),"VIDE",IF(TODAY()&gt;N148,"URGENT",IF(TODAY()&gt;=N148-30,"RAPPEL",IF(TODAY()&gt;=N148-90,"PLANIFIE","FUTUR"))))))</f>
        <v>VIDE</v>
      </c>
      <c r="Q148" t="str">
        <f ca="1">IF(P148="URGENT",TODAY()-N148,IF(OR(P148="RAPPEL",P148="PLANIFIE"),N148-TODAY(),""))</f>
        <v/>
      </c>
      <c r="R148" t="str">
        <f ca="1">IF(ISNUMBER(Q148),Q148+(ROW()-59)/100000,"")</f>
        <v/>
      </c>
    </row>
    <row r="149" spans="10:18" x14ac:dyDescent="0.3">
      <c r="J149">
        <v>90</v>
      </c>
      <c r="K149" t="str">
        <f>IFERROR('💉 Calendrier Vaccinal'!B15&amp;" "&amp;'💉 Calendrier Vaccinal'!C15,"")</f>
        <v xml:space="preserve"> </v>
      </c>
      <c r="L149">
        <f>IFERROR('💉 Calendrier Vaccinal'!E15,"")</f>
        <v>0</v>
      </c>
      <c r="M149" t="s">
        <v>260</v>
      </c>
      <c r="N149" s="125" t="str">
        <f>IFERROR('💉 Calendrier Vaccinal'!AG15,"")</f>
        <v/>
      </c>
      <c r="O149" s="125">
        <f>IFERROR('💉 Calendrier Vaccinal'!AH15,"")</f>
        <v>0</v>
      </c>
      <c r="P149" t="str">
        <f ca="1">IF(K149="","VIDE",IF(AND(ISNUMBER(O149),O149&gt;0),"ADMIN",IF(NOT(ISNUMBER(N149)),"VIDE",IF(TODAY()&gt;N149,"URGENT",IF(TODAY()&gt;=N149-30,"RAPPEL",IF(TODAY()&gt;=N149-90,"PLANIFIE","FUTUR"))))))</f>
        <v>VIDE</v>
      </c>
      <c r="Q149" t="str">
        <f ca="1">IF(P149="URGENT",TODAY()-N149,IF(OR(P149="RAPPEL",P149="PLANIFIE"),N149-TODAY(),""))</f>
        <v/>
      </c>
      <c r="R149" t="str">
        <f ca="1">IF(ISNUMBER(Q149),Q149+(ROW()-59)/100000,"")</f>
        <v/>
      </c>
    </row>
    <row r="150" spans="10:18" x14ac:dyDescent="0.3">
      <c r="J150">
        <v>91</v>
      </c>
      <c r="K150" t="str">
        <f>IFERROR('💉 Calendrier Vaccinal'!B16&amp;" "&amp;'💉 Calendrier Vaccinal'!C16,"")</f>
        <v xml:space="preserve"> </v>
      </c>
      <c r="L150">
        <f>IFERROR('💉 Calendrier Vaccinal'!E16,"")</f>
        <v>0</v>
      </c>
      <c r="M150" t="s">
        <v>66</v>
      </c>
      <c r="N150" s="125" t="str">
        <f>IFERROR('💉 Calendrier Vaccinal'!F16,"")</f>
        <v/>
      </c>
      <c r="O150" s="125">
        <f>IFERROR('💉 Calendrier Vaccinal'!G16,"")</f>
        <v>0</v>
      </c>
      <c r="P150" t="str">
        <f ca="1">IF(K150="","VIDE",IF(AND(ISNUMBER(O150),O150&gt;0),"ADMIN",IF(NOT(ISNUMBER(N150)),"VIDE",IF(TODAY()&gt;N150,"URGENT",IF(TODAY()&gt;=N150-30,"RAPPEL",IF(TODAY()&gt;=N150-90,"PLANIFIE","FUTUR"))))))</f>
        <v>VIDE</v>
      </c>
      <c r="Q150" t="str">
        <f ca="1">IF(P150="URGENT",TODAY()-N150,IF(OR(P150="RAPPEL",P150="PLANIFIE"),N150-TODAY(),""))</f>
        <v/>
      </c>
      <c r="R150" t="str">
        <f ca="1">IF(ISNUMBER(Q150),Q150+(ROW()-59)/100000,"")</f>
        <v/>
      </c>
    </row>
    <row r="151" spans="10:18" x14ac:dyDescent="0.3">
      <c r="J151">
        <v>92</v>
      </c>
      <c r="K151" t="str">
        <f>IFERROR('💉 Calendrier Vaccinal'!B16&amp;" "&amp;'💉 Calendrier Vaccinal'!C16,"")</f>
        <v xml:space="preserve"> </v>
      </c>
      <c r="L151">
        <f>IFERROR('💉 Calendrier Vaccinal'!E16,"")</f>
        <v>0</v>
      </c>
      <c r="M151" t="s">
        <v>67</v>
      </c>
      <c r="N151" s="125" t="str">
        <f>IFERROR('💉 Calendrier Vaccinal'!I16,"")</f>
        <v/>
      </c>
      <c r="O151" s="125">
        <f>IFERROR('💉 Calendrier Vaccinal'!J16,"")</f>
        <v>0</v>
      </c>
      <c r="P151" t="str">
        <f ca="1">IF(K151="","VIDE",IF(AND(ISNUMBER(O151),O151&gt;0),"ADMIN",IF(NOT(ISNUMBER(N151)),"VIDE",IF(TODAY()&gt;N151,"URGENT",IF(TODAY()&gt;=N151-30,"RAPPEL",IF(TODAY()&gt;=N151-90,"PLANIFIE","FUTUR"))))))</f>
        <v>VIDE</v>
      </c>
      <c r="Q151" t="str">
        <f ca="1">IF(P151="URGENT",TODAY()-N151,IF(OR(P151="RAPPEL",P151="PLANIFIE"),N151-TODAY(),""))</f>
        <v/>
      </c>
      <c r="R151" t="str">
        <f ca="1">IF(ISNUMBER(Q151),Q151+(ROW()-59)/100000,"")</f>
        <v/>
      </c>
    </row>
    <row r="152" spans="10:18" x14ac:dyDescent="0.3">
      <c r="J152">
        <v>93</v>
      </c>
      <c r="K152" t="str">
        <f>IFERROR('💉 Calendrier Vaccinal'!B16&amp;" "&amp;'💉 Calendrier Vaccinal'!C16,"")</f>
        <v xml:space="preserve"> </v>
      </c>
      <c r="L152">
        <f>IFERROR('💉 Calendrier Vaccinal'!E16,"")</f>
        <v>0</v>
      </c>
      <c r="M152" t="s">
        <v>68</v>
      </c>
      <c r="N152" s="125" t="str">
        <f>IFERROR('💉 Calendrier Vaccinal'!L16,"")</f>
        <v/>
      </c>
      <c r="O152" s="125">
        <f>IFERROR('💉 Calendrier Vaccinal'!M16,"")</f>
        <v>0</v>
      </c>
      <c r="P152" t="str">
        <f ca="1">IF(K152="","VIDE",IF(AND(ISNUMBER(O152),O152&gt;0),"ADMIN",IF(NOT(ISNUMBER(N152)),"VIDE",IF(TODAY()&gt;N152,"URGENT",IF(TODAY()&gt;=N152-30,"RAPPEL",IF(TODAY()&gt;=N152-90,"PLANIFIE","FUTUR"))))))</f>
        <v>VIDE</v>
      </c>
      <c r="Q152" t="str">
        <f ca="1">IF(P152="URGENT",TODAY()-N152,IF(OR(P152="RAPPEL",P152="PLANIFIE"),N152-TODAY(),""))</f>
        <v/>
      </c>
      <c r="R152" t="str">
        <f ca="1">IF(ISNUMBER(Q152),Q152+(ROW()-59)/100000,"")</f>
        <v/>
      </c>
    </row>
    <row r="153" spans="10:18" x14ac:dyDescent="0.3">
      <c r="J153">
        <v>94</v>
      </c>
      <c r="K153" t="str">
        <f>IFERROR('💉 Calendrier Vaccinal'!B16&amp;" "&amp;'💉 Calendrier Vaccinal'!C16,"")</f>
        <v xml:space="preserve"> </v>
      </c>
      <c r="L153">
        <f>IFERROR('💉 Calendrier Vaccinal'!E16,"")</f>
        <v>0</v>
      </c>
      <c r="M153" t="s">
        <v>70</v>
      </c>
      <c r="N153" s="125" t="str">
        <f>IFERROR('💉 Calendrier Vaccinal'!O16,"")</f>
        <v/>
      </c>
      <c r="O153" s="125">
        <f>IFERROR('💉 Calendrier Vaccinal'!P16,"")</f>
        <v>0</v>
      </c>
      <c r="P153" t="str">
        <f ca="1">IF(K153="","VIDE",IF(AND(ISNUMBER(O153),O153&gt;0),"ADMIN",IF(NOT(ISNUMBER(N153)),"VIDE",IF(TODAY()&gt;N153,"URGENT",IF(TODAY()&gt;=N153-30,"RAPPEL",IF(TODAY()&gt;=N153-90,"PLANIFIE","FUTUR"))))))</f>
        <v>VIDE</v>
      </c>
      <c r="Q153" t="str">
        <f ca="1">IF(P153="URGENT",TODAY()-N153,IF(OR(P153="RAPPEL",P153="PLANIFIE"),N153-TODAY(),""))</f>
        <v/>
      </c>
      <c r="R153" t="str">
        <f ca="1">IF(ISNUMBER(Q153),Q153+(ROW()-59)/100000,"")</f>
        <v/>
      </c>
    </row>
    <row r="154" spans="10:18" x14ac:dyDescent="0.3">
      <c r="J154">
        <v>95</v>
      </c>
      <c r="K154" t="str">
        <f>IFERROR('💉 Calendrier Vaccinal'!B16&amp;" "&amp;'💉 Calendrier Vaccinal'!C16,"")</f>
        <v xml:space="preserve"> </v>
      </c>
      <c r="L154">
        <f>IFERROR('💉 Calendrier Vaccinal'!E16,"")</f>
        <v>0</v>
      </c>
      <c r="M154" t="s">
        <v>71</v>
      </c>
      <c r="N154" s="125" t="str">
        <f>IFERROR('💉 Calendrier Vaccinal'!R16,"")</f>
        <v/>
      </c>
      <c r="O154" s="125">
        <f>IFERROR('💉 Calendrier Vaccinal'!S16,"")</f>
        <v>0</v>
      </c>
      <c r="P154" t="str">
        <f ca="1">IF(K154="","VIDE",IF(AND(ISNUMBER(O154),O154&gt;0),"ADMIN",IF(NOT(ISNUMBER(N154)),"VIDE",IF(TODAY()&gt;N154,"URGENT",IF(TODAY()&gt;=N154-30,"RAPPEL",IF(TODAY()&gt;=N154-90,"PLANIFIE","FUTUR"))))))</f>
        <v>VIDE</v>
      </c>
      <c r="Q154" t="str">
        <f ca="1">IF(P154="URGENT",TODAY()-N154,IF(OR(P154="RAPPEL",P154="PLANIFIE"),N154-TODAY(),""))</f>
        <v/>
      </c>
      <c r="R154" t="str">
        <f ca="1">IF(ISNUMBER(Q154),Q154+(ROW()-59)/100000,"")</f>
        <v/>
      </c>
    </row>
    <row r="155" spans="10:18" x14ac:dyDescent="0.3">
      <c r="J155">
        <v>96</v>
      </c>
      <c r="K155" t="str">
        <f>IFERROR('💉 Calendrier Vaccinal'!B16&amp;" "&amp;'💉 Calendrier Vaccinal'!C16,"")</f>
        <v xml:space="preserve"> </v>
      </c>
      <c r="L155">
        <f>IFERROR('💉 Calendrier Vaccinal'!E16,"")</f>
        <v>0</v>
      </c>
      <c r="M155" t="s">
        <v>72</v>
      </c>
      <c r="N155" s="125" t="str">
        <f>IFERROR('💉 Calendrier Vaccinal'!U16,"")</f>
        <v/>
      </c>
      <c r="O155" s="125">
        <f>IFERROR('💉 Calendrier Vaccinal'!V16,"")</f>
        <v>0</v>
      </c>
      <c r="P155" t="str">
        <f ca="1">IF(K155="","VIDE",IF(AND(ISNUMBER(O155),O155&gt;0),"ADMIN",IF(NOT(ISNUMBER(N155)),"VIDE",IF(TODAY()&gt;N155,"URGENT",IF(TODAY()&gt;=N155-30,"RAPPEL",IF(TODAY()&gt;=N155-90,"PLANIFIE","FUTUR"))))))</f>
        <v>VIDE</v>
      </c>
      <c r="Q155" t="str">
        <f ca="1">IF(P155="URGENT",TODAY()-N155,IF(OR(P155="RAPPEL",P155="PLANIFIE"),N155-TODAY(),""))</f>
        <v/>
      </c>
      <c r="R155" t="str">
        <f ca="1">IF(ISNUMBER(Q155),Q155+(ROW()-59)/100000,"")</f>
        <v/>
      </c>
    </row>
    <row r="156" spans="10:18" x14ac:dyDescent="0.3">
      <c r="J156">
        <v>97</v>
      </c>
      <c r="K156" t="str">
        <f>IFERROR('💉 Calendrier Vaccinal'!B16&amp;" "&amp;'💉 Calendrier Vaccinal'!C16,"")</f>
        <v xml:space="preserve"> </v>
      </c>
      <c r="L156">
        <f>IFERROR('💉 Calendrier Vaccinal'!E16,"")</f>
        <v>0</v>
      </c>
      <c r="M156" t="s">
        <v>259</v>
      </c>
      <c r="N156" s="125" t="str">
        <f>IFERROR('💉 Calendrier Vaccinal'!X16,"")</f>
        <v/>
      </c>
      <c r="O156" s="125">
        <f>IFERROR('💉 Calendrier Vaccinal'!Y16,"")</f>
        <v>0</v>
      </c>
      <c r="P156" t="str">
        <f ca="1">IF(K156="","VIDE",IF(AND(ISNUMBER(O156),O156&gt;0),"ADMIN",IF(NOT(ISNUMBER(N156)),"VIDE",IF(TODAY()&gt;N156,"URGENT",IF(TODAY()&gt;=N156-30,"RAPPEL",IF(TODAY()&gt;=N156-90,"PLANIFIE","FUTUR"))))))</f>
        <v>VIDE</v>
      </c>
      <c r="Q156" t="str">
        <f ca="1">IF(P156="URGENT",TODAY()-N156,IF(OR(P156="RAPPEL",P156="PLANIFIE"),N156-TODAY(),""))</f>
        <v/>
      </c>
      <c r="R156" t="str">
        <f ca="1">IF(ISNUMBER(Q156),Q156+(ROW()-59)/100000,"")</f>
        <v/>
      </c>
    </row>
    <row r="157" spans="10:18" x14ac:dyDescent="0.3">
      <c r="J157">
        <v>98</v>
      </c>
      <c r="K157" t="str">
        <f>IFERROR('💉 Calendrier Vaccinal'!B16&amp;" "&amp;'💉 Calendrier Vaccinal'!C16,"")</f>
        <v xml:space="preserve"> </v>
      </c>
      <c r="L157">
        <f>IFERROR('💉 Calendrier Vaccinal'!E16,"")</f>
        <v>0</v>
      </c>
      <c r="M157" t="s">
        <v>73</v>
      </c>
      <c r="N157" s="125" t="str">
        <f>IFERROR('💉 Calendrier Vaccinal'!AA16,"")</f>
        <v/>
      </c>
      <c r="O157" s="125">
        <f>IFERROR('💉 Calendrier Vaccinal'!AB16,"")</f>
        <v>0</v>
      </c>
      <c r="P157" t="str">
        <f ca="1">IF(K157="","VIDE",IF(AND(ISNUMBER(O157),O157&gt;0),"ADMIN",IF(NOT(ISNUMBER(N157)),"VIDE",IF(TODAY()&gt;N157,"URGENT",IF(TODAY()&gt;=N157-30,"RAPPEL",IF(TODAY()&gt;=N157-90,"PLANIFIE","FUTUR"))))))</f>
        <v>VIDE</v>
      </c>
      <c r="Q157" t="str">
        <f ca="1">IF(P157="URGENT",TODAY()-N157,IF(OR(P157="RAPPEL",P157="PLANIFIE"),N157-TODAY(),""))</f>
        <v/>
      </c>
      <c r="R157" t="str">
        <f ca="1">IF(ISNUMBER(Q157),Q157+(ROW()-59)/100000,"")</f>
        <v/>
      </c>
    </row>
    <row r="158" spans="10:18" x14ac:dyDescent="0.3">
      <c r="J158">
        <v>99</v>
      </c>
      <c r="K158" t="str">
        <f>IFERROR('💉 Calendrier Vaccinal'!B16&amp;" "&amp;'💉 Calendrier Vaccinal'!C16,"")</f>
        <v xml:space="preserve"> </v>
      </c>
      <c r="L158">
        <f>IFERROR('💉 Calendrier Vaccinal'!E16,"")</f>
        <v>0</v>
      </c>
      <c r="M158" t="s">
        <v>74</v>
      </c>
      <c r="N158" s="125" t="str">
        <f>IFERROR('💉 Calendrier Vaccinal'!AD16,"")</f>
        <v/>
      </c>
      <c r="O158" s="125">
        <f>IFERROR('💉 Calendrier Vaccinal'!AE16,"")</f>
        <v>0</v>
      </c>
      <c r="P158" t="str">
        <f ca="1">IF(K158="","VIDE",IF(AND(ISNUMBER(O158),O158&gt;0),"ADMIN",IF(NOT(ISNUMBER(N158)),"VIDE",IF(TODAY()&gt;N158,"URGENT",IF(TODAY()&gt;=N158-30,"RAPPEL",IF(TODAY()&gt;=N158-90,"PLANIFIE","FUTUR"))))))</f>
        <v>VIDE</v>
      </c>
      <c r="Q158" t="str">
        <f ca="1">IF(P158="URGENT",TODAY()-N158,IF(OR(P158="RAPPEL",P158="PLANIFIE"),N158-TODAY(),""))</f>
        <v/>
      </c>
      <c r="R158" t="str">
        <f ca="1">IF(ISNUMBER(Q158),Q158+(ROW()-59)/100000,"")</f>
        <v/>
      </c>
    </row>
    <row r="159" spans="10:18" x14ac:dyDescent="0.3">
      <c r="J159">
        <v>100</v>
      </c>
      <c r="K159" t="str">
        <f>IFERROR('💉 Calendrier Vaccinal'!B16&amp;" "&amp;'💉 Calendrier Vaccinal'!C16,"")</f>
        <v xml:space="preserve"> </v>
      </c>
      <c r="L159">
        <f>IFERROR('💉 Calendrier Vaccinal'!E16,"")</f>
        <v>0</v>
      </c>
      <c r="M159" t="s">
        <v>260</v>
      </c>
      <c r="N159" s="125" t="str">
        <f>IFERROR('💉 Calendrier Vaccinal'!AG16,"")</f>
        <v/>
      </c>
      <c r="O159" s="125">
        <f>IFERROR('💉 Calendrier Vaccinal'!AH16,"")</f>
        <v>0</v>
      </c>
      <c r="P159" t="str">
        <f ca="1">IF(K159="","VIDE",IF(AND(ISNUMBER(O159),O159&gt;0),"ADMIN",IF(NOT(ISNUMBER(N159)),"VIDE",IF(TODAY()&gt;N159,"URGENT",IF(TODAY()&gt;=N159-30,"RAPPEL",IF(TODAY()&gt;=N159-90,"PLANIFIE","FUTUR"))))))</f>
        <v>VIDE</v>
      </c>
      <c r="Q159" t="str">
        <f ca="1">IF(P159="URGENT",TODAY()-N159,IF(OR(P159="RAPPEL",P159="PLANIFIE"),N159-TODAY(),""))</f>
        <v/>
      </c>
      <c r="R159" t="str">
        <f ca="1">IF(ISNUMBER(Q159),Q159+(ROW()-59)/100000,"")</f>
        <v/>
      </c>
    </row>
    <row r="160" spans="10:18" x14ac:dyDescent="0.3">
      <c r="J160">
        <v>101</v>
      </c>
      <c r="K160" t="str">
        <f>IFERROR('💉 Calendrier Vaccinal'!B17&amp;" "&amp;'💉 Calendrier Vaccinal'!C17,"")</f>
        <v xml:space="preserve"> </v>
      </c>
      <c r="L160">
        <f>IFERROR('💉 Calendrier Vaccinal'!E17,"")</f>
        <v>0</v>
      </c>
      <c r="M160" t="s">
        <v>66</v>
      </c>
      <c r="N160" s="125" t="str">
        <f>IFERROR('💉 Calendrier Vaccinal'!F17,"")</f>
        <v/>
      </c>
      <c r="O160" s="125">
        <f>IFERROR('💉 Calendrier Vaccinal'!G17,"")</f>
        <v>0</v>
      </c>
      <c r="P160" t="str">
        <f ca="1">IF(K160="","VIDE",IF(AND(ISNUMBER(O160),O160&gt;0),"ADMIN",IF(NOT(ISNUMBER(N160)),"VIDE",IF(TODAY()&gt;N160,"URGENT",IF(TODAY()&gt;=N160-30,"RAPPEL",IF(TODAY()&gt;=N160-90,"PLANIFIE","FUTUR"))))))</f>
        <v>VIDE</v>
      </c>
      <c r="Q160" t="str">
        <f ca="1">IF(P160="URGENT",TODAY()-N160,IF(OR(P160="RAPPEL",P160="PLANIFIE"),N160-TODAY(),""))</f>
        <v/>
      </c>
      <c r="R160" t="str">
        <f ca="1">IF(ISNUMBER(Q160),Q160+(ROW()-59)/100000,"")</f>
        <v/>
      </c>
    </row>
    <row r="161" spans="10:18" x14ac:dyDescent="0.3">
      <c r="J161">
        <v>102</v>
      </c>
      <c r="K161" t="str">
        <f>IFERROR('💉 Calendrier Vaccinal'!B17&amp;" "&amp;'💉 Calendrier Vaccinal'!C17,"")</f>
        <v xml:space="preserve"> </v>
      </c>
      <c r="L161">
        <f>IFERROR('💉 Calendrier Vaccinal'!E17,"")</f>
        <v>0</v>
      </c>
      <c r="M161" t="s">
        <v>67</v>
      </c>
      <c r="N161" s="125" t="str">
        <f>IFERROR('💉 Calendrier Vaccinal'!I17,"")</f>
        <v/>
      </c>
      <c r="O161" s="125">
        <f>IFERROR('💉 Calendrier Vaccinal'!J17,"")</f>
        <v>0</v>
      </c>
      <c r="P161" t="str">
        <f ca="1">IF(K161="","VIDE",IF(AND(ISNUMBER(O161),O161&gt;0),"ADMIN",IF(NOT(ISNUMBER(N161)),"VIDE",IF(TODAY()&gt;N161,"URGENT",IF(TODAY()&gt;=N161-30,"RAPPEL",IF(TODAY()&gt;=N161-90,"PLANIFIE","FUTUR"))))))</f>
        <v>VIDE</v>
      </c>
      <c r="Q161" t="str">
        <f ca="1">IF(P161="URGENT",TODAY()-N161,IF(OR(P161="RAPPEL",P161="PLANIFIE"),N161-TODAY(),""))</f>
        <v/>
      </c>
      <c r="R161" t="str">
        <f ca="1">IF(ISNUMBER(Q161),Q161+(ROW()-59)/100000,"")</f>
        <v/>
      </c>
    </row>
    <row r="162" spans="10:18" x14ac:dyDescent="0.3">
      <c r="J162">
        <v>103</v>
      </c>
      <c r="K162" t="str">
        <f>IFERROR('💉 Calendrier Vaccinal'!B17&amp;" "&amp;'💉 Calendrier Vaccinal'!C17,"")</f>
        <v xml:space="preserve"> </v>
      </c>
      <c r="L162">
        <f>IFERROR('💉 Calendrier Vaccinal'!E17,"")</f>
        <v>0</v>
      </c>
      <c r="M162" t="s">
        <v>68</v>
      </c>
      <c r="N162" s="125" t="str">
        <f>IFERROR('💉 Calendrier Vaccinal'!L17,"")</f>
        <v/>
      </c>
      <c r="O162" s="125">
        <f>IFERROR('💉 Calendrier Vaccinal'!M17,"")</f>
        <v>0</v>
      </c>
      <c r="P162" t="str">
        <f ca="1">IF(K162="","VIDE",IF(AND(ISNUMBER(O162),O162&gt;0),"ADMIN",IF(NOT(ISNUMBER(N162)),"VIDE",IF(TODAY()&gt;N162,"URGENT",IF(TODAY()&gt;=N162-30,"RAPPEL",IF(TODAY()&gt;=N162-90,"PLANIFIE","FUTUR"))))))</f>
        <v>VIDE</v>
      </c>
      <c r="Q162" t="str">
        <f ca="1">IF(P162="URGENT",TODAY()-N162,IF(OR(P162="RAPPEL",P162="PLANIFIE"),N162-TODAY(),""))</f>
        <v/>
      </c>
      <c r="R162" t="str">
        <f ca="1">IF(ISNUMBER(Q162),Q162+(ROW()-59)/100000,"")</f>
        <v/>
      </c>
    </row>
    <row r="163" spans="10:18" x14ac:dyDescent="0.3">
      <c r="J163">
        <v>104</v>
      </c>
      <c r="K163" t="str">
        <f>IFERROR('💉 Calendrier Vaccinal'!B17&amp;" "&amp;'💉 Calendrier Vaccinal'!C17,"")</f>
        <v xml:space="preserve"> </v>
      </c>
      <c r="L163">
        <f>IFERROR('💉 Calendrier Vaccinal'!E17,"")</f>
        <v>0</v>
      </c>
      <c r="M163" t="s">
        <v>70</v>
      </c>
      <c r="N163" s="125" t="str">
        <f>IFERROR('💉 Calendrier Vaccinal'!O17,"")</f>
        <v/>
      </c>
      <c r="O163" s="125">
        <f>IFERROR('💉 Calendrier Vaccinal'!P17,"")</f>
        <v>0</v>
      </c>
      <c r="P163" t="str">
        <f ca="1">IF(K163="","VIDE",IF(AND(ISNUMBER(O163),O163&gt;0),"ADMIN",IF(NOT(ISNUMBER(N163)),"VIDE",IF(TODAY()&gt;N163,"URGENT",IF(TODAY()&gt;=N163-30,"RAPPEL",IF(TODAY()&gt;=N163-90,"PLANIFIE","FUTUR"))))))</f>
        <v>VIDE</v>
      </c>
      <c r="Q163" t="str">
        <f ca="1">IF(P163="URGENT",TODAY()-N163,IF(OR(P163="RAPPEL",P163="PLANIFIE"),N163-TODAY(),""))</f>
        <v/>
      </c>
      <c r="R163" t="str">
        <f ca="1">IF(ISNUMBER(Q163),Q163+(ROW()-59)/100000,"")</f>
        <v/>
      </c>
    </row>
    <row r="164" spans="10:18" x14ac:dyDescent="0.3">
      <c r="J164">
        <v>105</v>
      </c>
      <c r="K164" t="str">
        <f>IFERROR('💉 Calendrier Vaccinal'!B17&amp;" "&amp;'💉 Calendrier Vaccinal'!C17,"")</f>
        <v xml:space="preserve"> </v>
      </c>
      <c r="L164">
        <f>IFERROR('💉 Calendrier Vaccinal'!E17,"")</f>
        <v>0</v>
      </c>
      <c r="M164" t="s">
        <v>71</v>
      </c>
      <c r="N164" s="125" t="str">
        <f>IFERROR('💉 Calendrier Vaccinal'!R17,"")</f>
        <v/>
      </c>
      <c r="O164" s="125">
        <f>IFERROR('💉 Calendrier Vaccinal'!S17,"")</f>
        <v>0</v>
      </c>
      <c r="P164" t="str">
        <f ca="1">IF(K164="","VIDE",IF(AND(ISNUMBER(O164),O164&gt;0),"ADMIN",IF(NOT(ISNUMBER(N164)),"VIDE",IF(TODAY()&gt;N164,"URGENT",IF(TODAY()&gt;=N164-30,"RAPPEL",IF(TODAY()&gt;=N164-90,"PLANIFIE","FUTUR"))))))</f>
        <v>VIDE</v>
      </c>
      <c r="Q164" t="str">
        <f ca="1">IF(P164="URGENT",TODAY()-N164,IF(OR(P164="RAPPEL",P164="PLANIFIE"),N164-TODAY(),""))</f>
        <v/>
      </c>
      <c r="R164" t="str">
        <f ca="1">IF(ISNUMBER(Q164),Q164+(ROW()-59)/100000,"")</f>
        <v/>
      </c>
    </row>
    <row r="165" spans="10:18" x14ac:dyDescent="0.3">
      <c r="J165">
        <v>106</v>
      </c>
      <c r="K165" t="str">
        <f>IFERROR('💉 Calendrier Vaccinal'!B17&amp;" "&amp;'💉 Calendrier Vaccinal'!C17,"")</f>
        <v xml:space="preserve"> </v>
      </c>
      <c r="L165">
        <f>IFERROR('💉 Calendrier Vaccinal'!E17,"")</f>
        <v>0</v>
      </c>
      <c r="M165" t="s">
        <v>72</v>
      </c>
      <c r="N165" s="125" t="str">
        <f>IFERROR('💉 Calendrier Vaccinal'!U17,"")</f>
        <v/>
      </c>
      <c r="O165" s="125">
        <f>IFERROR('💉 Calendrier Vaccinal'!V17,"")</f>
        <v>0</v>
      </c>
      <c r="P165" t="str">
        <f ca="1">IF(K165="","VIDE",IF(AND(ISNUMBER(O165),O165&gt;0),"ADMIN",IF(NOT(ISNUMBER(N165)),"VIDE",IF(TODAY()&gt;N165,"URGENT",IF(TODAY()&gt;=N165-30,"RAPPEL",IF(TODAY()&gt;=N165-90,"PLANIFIE","FUTUR"))))))</f>
        <v>VIDE</v>
      </c>
      <c r="Q165" t="str">
        <f ca="1">IF(P165="URGENT",TODAY()-N165,IF(OR(P165="RAPPEL",P165="PLANIFIE"),N165-TODAY(),""))</f>
        <v/>
      </c>
      <c r="R165" t="str">
        <f ca="1">IF(ISNUMBER(Q165),Q165+(ROW()-59)/100000,"")</f>
        <v/>
      </c>
    </row>
    <row r="166" spans="10:18" x14ac:dyDescent="0.3">
      <c r="J166">
        <v>107</v>
      </c>
      <c r="K166" t="str">
        <f>IFERROR('💉 Calendrier Vaccinal'!B17&amp;" "&amp;'💉 Calendrier Vaccinal'!C17,"")</f>
        <v xml:space="preserve"> </v>
      </c>
      <c r="L166">
        <f>IFERROR('💉 Calendrier Vaccinal'!E17,"")</f>
        <v>0</v>
      </c>
      <c r="M166" t="s">
        <v>259</v>
      </c>
      <c r="N166" s="125" t="str">
        <f>IFERROR('💉 Calendrier Vaccinal'!X17,"")</f>
        <v/>
      </c>
      <c r="O166" s="125">
        <f>IFERROR('💉 Calendrier Vaccinal'!Y17,"")</f>
        <v>0</v>
      </c>
      <c r="P166" t="str">
        <f ca="1">IF(K166="","VIDE",IF(AND(ISNUMBER(O166),O166&gt;0),"ADMIN",IF(NOT(ISNUMBER(N166)),"VIDE",IF(TODAY()&gt;N166,"URGENT",IF(TODAY()&gt;=N166-30,"RAPPEL",IF(TODAY()&gt;=N166-90,"PLANIFIE","FUTUR"))))))</f>
        <v>VIDE</v>
      </c>
      <c r="Q166" t="str">
        <f ca="1">IF(P166="URGENT",TODAY()-N166,IF(OR(P166="RAPPEL",P166="PLANIFIE"),N166-TODAY(),""))</f>
        <v/>
      </c>
      <c r="R166" t="str">
        <f ca="1">IF(ISNUMBER(Q166),Q166+(ROW()-59)/100000,"")</f>
        <v/>
      </c>
    </row>
    <row r="167" spans="10:18" x14ac:dyDescent="0.3">
      <c r="J167">
        <v>108</v>
      </c>
      <c r="K167" t="str">
        <f>IFERROR('💉 Calendrier Vaccinal'!B17&amp;" "&amp;'💉 Calendrier Vaccinal'!C17,"")</f>
        <v xml:space="preserve"> </v>
      </c>
      <c r="L167">
        <f>IFERROR('💉 Calendrier Vaccinal'!E17,"")</f>
        <v>0</v>
      </c>
      <c r="M167" t="s">
        <v>73</v>
      </c>
      <c r="N167" s="125" t="str">
        <f>IFERROR('💉 Calendrier Vaccinal'!AA17,"")</f>
        <v/>
      </c>
      <c r="O167" s="125">
        <f>IFERROR('💉 Calendrier Vaccinal'!AB17,"")</f>
        <v>0</v>
      </c>
      <c r="P167" t="str">
        <f ca="1">IF(K167="","VIDE",IF(AND(ISNUMBER(O167),O167&gt;0),"ADMIN",IF(NOT(ISNUMBER(N167)),"VIDE",IF(TODAY()&gt;N167,"URGENT",IF(TODAY()&gt;=N167-30,"RAPPEL",IF(TODAY()&gt;=N167-90,"PLANIFIE","FUTUR"))))))</f>
        <v>VIDE</v>
      </c>
      <c r="Q167" t="str">
        <f ca="1">IF(P167="URGENT",TODAY()-N167,IF(OR(P167="RAPPEL",P167="PLANIFIE"),N167-TODAY(),""))</f>
        <v/>
      </c>
      <c r="R167" t="str">
        <f ca="1">IF(ISNUMBER(Q167),Q167+(ROW()-59)/100000,"")</f>
        <v/>
      </c>
    </row>
    <row r="168" spans="10:18" x14ac:dyDescent="0.3">
      <c r="J168">
        <v>109</v>
      </c>
      <c r="K168" t="str">
        <f>IFERROR('💉 Calendrier Vaccinal'!B17&amp;" "&amp;'💉 Calendrier Vaccinal'!C17,"")</f>
        <v xml:space="preserve"> </v>
      </c>
      <c r="L168">
        <f>IFERROR('💉 Calendrier Vaccinal'!E17,"")</f>
        <v>0</v>
      </c>
      <c r="M168" t="s">
        <v>74</v>
      </c>
      <c r="N168" s="125" t="str">
        <f>IFERROR('💉 Calendrier Vaccinal'!AD17,"")</f>
        <v/>
      </c>
      <c r="O168" s="125">
        <f>IFERROR('💉 Calendrier Vaccinal'!AE17,"")</f>
        <v>0</v>
      </c>
      <c r="P168" t="str">
        <f ca="1">IF(K168="","VIDE",IF(AND(ISNUMBER(O168),O168&gt;0),"ADMIN",IF(NOT(ISNUMBER(N168)),"VIDE",IF(TODAY()&gt;N168,"URGENT",IF(TODAY()&gt;=N168-30,"RAPPEL",IF(TODAY()&gt;=N168-90,"PLANIFIE","FUTUR"))))))</f>
        <v>VIDE</v>
      </c>
      <c r="Q168" t="str">
        <f ca="1">IF(P168="URGENT",TODAY()-N168,IF(OR(P168="RAPPEL",P168="PLANIFIE"),N168-TODAY(),""))</f>
        <v/>
      </c>
      <c r="R168" t="str">
        <f ca="1">IF(ISNUMBER(Q168),Q168+(ROW()-59)/100000,"")</f>
        <v/>
      </c>
    </row>
    <row r="169" spans="10:18" x14ac:dyDescent="0.3">
      <c r="J169">
        <v>110</v>
      </c>
      <c r="K169" t="str">
        <f>IFERROR('💉 Calendrier Vaccinal'!B17&amp;" "&amp;'💉 Calendrier Vaccinal'!C17,"")</f>
        <v xml:space="preserve"> </v>
      </c>
      <c r="L169">
        <f>IFERROR('💉 Calendrier Vaccinal'!E17,"")</f>
        <v>0</v>
      </c>
      <c r="M169" t="s">
        <v>260</v>
      </c>
      <c r="N169" s="125" t="str">
        <f>IFERROR('💉 Calendrier Vaccinal'!AG17,"")</f>
        <v/>
      </c>
      <c r="O169" s="125">
        <f>IFERROR('💉 Calendrier Vaccinal'!AH17,"")</f>
        <v>0</v>
      </c>
      <c r="P169" t="str">
        <f ca="1">IF(K169="","VIDE",IF(AND(ISNUMBER(O169),O169&gt;0),"ADMIN",IF(NOT(ISNUMBER(N169)),"VIDE",IF(TODAY()&gt;N169,"URGENT",IF(TODAY()&gt;=N169-30,"RAPPEL",IF(TODAY()&gt;=N169-90,"PLANIFIE","FUTUR"))))))</f>
        <v>VIDE</v>
      </c>
      <c r="Q169" t="str">
        <f ca="1">IF(P169="URGENT",TODAY()-N169,IF(OR(P169="RAPPEL",P169="PLANIFIE"),N169-TODAY(),""))</f>
        <v/>
      </c>
      <c r="R169" t="str">
        <f ca="1">IF(ISNUMBER(Q169),Q169+(ROW()-59)/100000,"")</f>
        <v/>
      </c>
    </row>
    <row r="170" spans="10:18" x14ac:dyDescent="0.3">
      <c r="J170">
        <v>111</v>
      </c>
      <c r="K170" t="str">
        <f>IFERROR('💉 Calendrier Vaccinal'!B18&amp;" "&amp;'💉 Calendrier Vaccinal'!C18,"")</f>
        <v xml:space="preserve"> </v>
      </c>
      <c r="L170">
        <f>IFERROR('💉 Calendrier Vaccinal'!E18,"")</f>
        <v>0</v>
      </c>
      <c r="M170" t="s">
        <v>66</v>
      </c>
      <c r="N170" s="125" t="str">
        <f>IFERROR('💉 Calendrier Vaccinal'!F18,"")</f>
        <v/>
      </c>
      <c r="O170" s="125">
        <f>IFERROR('💉 Calendrier Vaccinal'!G18,"")</f>
        <v>0</v>
      </c>
      <c r="P170" t="str">
        <f ca="1">IF(K170="","VIDE",IF(AND(ISNUMBER(O170),O170&gt;0),"ADMIN",IF(NOT(ISNUMBER(N170)),"VIDE",IF(TODAY()&gt;N170,"URGENT",IF(TODAY()&gt;=N170-30,"RAPPEL",IF(TODAY()&gt;=N170-90,"PLANIFIE","FUTUR"))))))</f>
        <v>VIDE</v>
      </c>
      <c r="Q170" t="str">
        <f ca="1">IF(P170="URGENT",TODAY()-N170,IF(OR(P170="RAPPEL",P170="PLANIFIE"),N170-TODAY(),""))</f>
        <v/>
      </c>
      <c r="R170" t="str">
        <f ca="1">IF(ISNUMBER(Q170),Q170+(ROW()-59)/100000,"")</f>
        <v/>
      </c>
    </row>
    <row r="171" spans="10:18" x14ac:dyDescent="0.3">
      <c r="J171">
        <v>112</v>
      </c>
      <c r="K171" t="str">
        <f>IFERROR('💉 Calendrier Vaccinal'!B18&amp;" "&amp;'💉 Calendrier Vaccinal'!C18,"")</f>
        <v xml:space="preserve"> </v>
      </c>
      <c r="L171">
        <f>IFERROR('💉 Calendrier Vaccinal'!E18,"")</f>
        <v>0</v>
      </c>
      <c r="M171" t="s">
        <v>67</v>
      </c>
      <c r="N171" s="125" t="str">
        <f>IFERROR('💉 Calendrier Vaccinal'!I18,"")</f>
        <v/>
      </c>
      <c r="O171" s="125">
        <f>IFERROR('💉 Calendrier Vaccinal'!J18,"")</f>
        <v>0</v>
      </c>
      <c r="P171" t="str">
        <f ca="1">IF(K171="","VIDE",IF(AND(ISNUMBER(O171),O171&gt;0),"ADMIN",IF(NOT(ISNUMBER(N171)),"VIDE",IF(TODAY()&gt;N171,"URGENT",IF(TODAY()&gt;=N171-30,"RAPPEL",IF(TODAY()&gt;=N171-90,"PLANIFIE","FUTUR"))))))</f>
        <v>VIDE</v>
      </c>
      <c r="Q171" t="str">
        <f ca="1">IF(P171="URGENT",TODAY()-N171,IF(OR(P171="RAPPEL",P171="PLANIFIE"),N171-TODAY(),""))</f>
        <v/>
      </c>
      <c r="R171" t="str">
        <f ca="1">IF(ISNUMBER(Q171),Q171+(ROW()-59)/100000,"")</f>
        <v/>
      </c>
    </row>
    <row r="172" spans="10:18" x14ac:dyDescent="0.3">
      <c r="J172">
        <v>113</v>
      </c>
      <c r="K172" t="str">
        <f>IFERROR('💉 Calendrier Vaccinal'!B18&amp;" "&amp;'💉 Calendrier Vaccinal'!C18,"")</f>
        <v xml:space="preserve"> </v>
      </c>
      <c r="L172">
        <f>IFERROR('💉 Calendrier Vaccinal'!E18,"")</f>
        <v>0</v>
      </c>
      <c r="M172" t="s">
        <v>68</v>
      </c>
      <c r="N172" s="125" t="str">
        <f>IFERROR('💉 Calendrier Vaccinal'!L18,"")</f>
        <v/>
      </c>
      <c r="O172" s="125">
        <f>IFERROR('💉 Calendrier Vaccinal'!M18,"")</f>
        <v>0</v>
      </c>
      <c r="P172" t="str">
        <f ca="1">IF(K172="","VIDE",IF(AND(ISNUMBER(O172),O172&gt;0),"ADMIN",IF(NOT(ISNUMBER(N172)),"VIDE",IF(TODAY()&gt;N172,"URGENT",IF(TODAY()&gt;=N172-30,"RAPPEL",IF(TODAY()&gt;=N172-90,"PLANIFIE","FUTUR"))))))</f>
        <v>VIDE</v>
      </c>
      <c r="Q172" t="str">
        <f ca="1">IF(P172="URGENT",TODAY()-N172,IF(OR(P172="RAPPEL",P172="PLANIFIE"),N172-TODAY(),""))</f>
        <v/>
      </c>
      <c r="R172" t="str">
        <f ca="1">IF(ISNUMBER(Q172),Q172+(ROW()-59)/100000,"")</f>
        <v/>
      </c>
    </row>
    <row r="173" spans="10:18" x14ac:dyDescent="0.3">
      <c r="J173">
        <v>114</v>
      </c>
      <c r="K173" t="str">
        <f>IFERROR('💉 Calendrier Vaccinal'!B18&amp;" "&amp;'💉 Calendrier Vaccinal'!C18,"")</f>
        <v xml:space="preserve"> </v>
      </c>
      <c r="L173">
        <f>IFERROR('💉 Calendrier Vaccinal'!E18,"")</f>
        <v>0</v>
      </c>
      <c r="M173" t="s">
        <v>70</v>
      </c>
      <c r="N173" s="125" t="str">
        <f>IFERROR('💉 Calendrier Vaccinal'!O18,"")</f>
        <v/>
      </c>
      <c r="O173" s="125">
        <f>IFERROR('💉 Calendrier Vaccinal'!P18,"")</f>
        <v>0</v>
      </c>
      <c r="P173" t="str">
        <f ca="1">IF(K173="","VIDE",IF(AND(ISNUMBER(O173),O173&gt;0),"ADMIN",IF(NOT(ISNUMBER(N173)),"VIDE",IF(TODAY()&gt;N173,"URGENT",IF(TODAY()&gt;=N173-30,"RAPPEL",IF(TODAY()&gt;=N173-90,"PLANIFIE","FUTUR"))))))</f>
        <v>VIDE</v>
      </c>
      <c r="Q173" t="str">
        <f ca="1">IF(P173="URGENT",TODAY()-N173,IF(OR(P173="RAPPEL",P173="PLANIFIE"),N173-TODAY(),""))</f>
        <v/>
      </c>
      <c r="R173" t="str">
        <f ca="1">IF(ISNUMBER(Q173),Q173+(ROW()-59)/100000,"")</f>
        <v/>
      </c>
    </row>
    <row r="174" spans="10:18" x14ac:dyDescent="0.3">
      <c r="J174">
        <v>115</v>
      </c>
      <c r="K174" t="str">
        <f>IFERROR('💉 Calendrier Vaccinal'!B18&amp;" "&amp;'💉 Calendrier Vaccinal'!C18,"")</f>
        <v xml:space="preserve"> </v>
      </c>
      <c r="L174">
        <f>IFERROR('💉 Calendrier Vaccinal'!E18,"")</f>
        <v>0</v>
      </c>
      <c r="M174" t="s">
        <v>71</v>
      </c>
      <c r="N174" s="125" t="str">
        <f>IFERROR('💉 Calendrier Vaccinal'!R18,"")</f>
        <v/>
      </c>
      <c r="O174" s="125">
        <f>IFERROR('💉 Calendrier Vaccinal'!S18,"")</f>
        <v>0</v>
      </c>
      <c r="P174" t="str">
        <f ca="1">IF(K174="","VIDE",IF(AND(ISNUMBER(O174),O174&gt;0),"ADMIN",IF(NOT(ISNUMBER(N174)),"VIDE",IF(TODAY()&gt;N174,"URGENT",IF(TODAY()&gt;=N174-30,"RAPPEL",IF(TODAY()&gt;=N174-90,"PLANIFIE","FUTUR"))))))</f>
        <v>VIDE</v>
      </c>
      <c r="Q174" t="str">
        <f ca="1">IF(P174="URGENT",TODAY()-N174,IF(OR(P174="RAPPEL",P174="PLANIFIE"),N174-TODAY(),""))</f>
        <v/>
      </c>
      <c r="R174" t="str">
        <f ca="1">IF(ISNUMBER(Q174),Q174+(ROW()-59)/100000,"")</f>
        <v/>
      </c>
    </row>
    <row r="175" spans="10:18" x14ac:dyDescent="0.3">
      <c r="J175">
        <v>116</v>
      </c>
      <c r="K175" t="str">
        <f>IFERROR('💉 Calendrier Vaccinal'!B18&amp;" "&amp;'💉 Calendrier Vaccinal'!C18,"")</f>
        <v xml:space="preserve"> </v>
      </c>
      <c r="L175">
        <f>IFERROR('💉 Calendrier Vaccinal'!E18,"")</f>
        <v>0</v>
      </c>
      <c r="M175" t="s">
        <v>72</v>
      </c>
      <c r="N175" s="125" t="str">
        <f>IFERROR('💉 Calendrier Vaccinal'!U18,"")</f>
        <v/>
      </c>
      <c r="O175" s="125">
        <f>IFERROR('💉 Calendrier Vaccinal'!V18,"")</f>
        <v>0</v>
      </c>
      <c r="P175" t="str">
        <f ca="1">IF(K175="","VIDE",IF(AND(ISNUMBER(O175),O175&gt;0),"ADMIN",IF(NOT(ISNUMBER(N175)),"VIDE",IF(TODAY()&gt;N175,"URGENT",IF(TODAY()&gt;=N175-30,"RAPPEL",IF(TODAY()&gt;=N175-90,"PLANIFIE","FUTUR"))))))</f>
        <v>VIDE</v>
      </c>
      <c r="Q175" t="str">
        <f ca="1">IF(P175="URGENT",TODAY()-N175,IF(OR(P175="RAPPEL",P175="PLANIFIE"),N175-TODAY(),""))</f>
        <v/>
      </c>
      <c r="R175" t="str">
        <f ca="1">IF(ISNUMBER(Q175),Q175+(ROW()-59)/100000,"")</f>
        <v/>
      </c>
    </row>
    <row r="176" spans="10:18" x14ac:dyDescent="0.3">
      <c r="J176">
        <v>117</v>
      </c>
      <c r="K176" t="str">
        <f>IFERROR('💉 Calendrier Vaccinal'!B18&amp;" "&amp;'💉 Calendrier Vaccinal'!C18,"")</f>
        <v xml:space="preserve"> </v>
      </c>
      <c r="L176">
        <f>IFERROR('💉 Calendrier Vaccinal'!E18,"")</f>
        <v>0</v>
      </c>
      <c r="M176" t="s">
        <v>259</v>
      </c>
      <c r="N176" s="125" t="str">
        <f>IFERROR('💉 Calendrier Vaccinal'!X18,"")</f>
        <v/>
      </c>
      <c r="O176" s="125">
        <f>IFERROR('💉 Calendrier Vaccinal'!Y18,"")</f>
        <v>0</v>
      </c>
      <c r="P176" t="str">
        <f ca="1">IF(K176="","VIDE",IF(AND(ISNUMBER(O176),O176&gt;0),"ADMIN",IF(NOT(ISNUMBER(N176)),"VIDE",IF(TODAY()&gt;N176,"URGENT",IF(TODAY()&gt;=N176-30,"RAPPEL",IF(TODAY()&gt;=N176-90,"PLANIFIE","FUTUR"))))))</f>
        <v>VIDE</v>
      </c>
      <c r="Q176" t="str">
        <f ca="1">IF(P176="URGENT",TODAY()-N176,IF(OR(P176="RAPPEL",P176="PLANIFIE"),N176-TODAY(),""))</f>
        <v/>
      </c>
      <c r="R176" t="str">
        <f ca="1">IF(ISNUMBER(Q176),Q176+(ROW()-59)/100000,"")</f>
        <v/>
      </c>
    </row>
    <row r="177" spans="10:18" x14ac:dyDescent="0.3">
      <c r="J177">
        <v>118</v>
      </c>
      <c r="K177" t="str">
        <f>IFERROR('💉 Calendrier Vaccinal'!B18&amp;" "&amp;'💉 Calendrier Vaccinal'!C18,"")</f>
        <v xml:space="preserve"> </v>
      </c>
      <c r="L177">
        <f>IFERROR('💉 Calendrier Vaccinal'!E18,"")</f>
        <v>0</v>
      </c>
      <c r="M177" t="s">
        <v>73</v>
      </c>
      <c r="N177" s="125" t="str">
        <f>IFERROR('💉 Calendrier Vaccinal'!AA18,"")</f>
        <v/>
      </c>
      <c r="O177" s="125">
        <f>IFERROR('💉 Calendrier Vaccinal'!AB18,"")</f>
        <v>0</v>
      </c>
      <c r="P177" t="str">
        <f ca="1">IF(K177="","VIDE",IF(AND(ISNUMBER(O177),O177&gt;0),"ADMIN",IF(NOT(ISNUMBER(N177)),"VIDE",IF(TODAY()&gt;N177,"URGENT",IF(TODAY()&gt;=N177-30,"RAPPEL",IF(TODAY()&gt;=N177-90,"PLANIFIE","FUTUR"))))))</f>
        <v>VIDE</v>
      </c>
      <c r="Q177" t="str">
        <f ca="1">IF(P177="URGENT",TODAY()-N177,IF(OR(P177="RAPPEL",P177="PLANIFIE"),N177-TODAY(),""))</f>
        <v/>
      </c>
      <c r="R177" t="str">
        <f ca="1">IF(ISNUMBER(Q177),Q177+(ROW()-59)/100000,"")</f>
        <v/>
      </c>
    </row>
    <row r="178" spans="10:18" x14ac:dyDescent="0.3">
      <c r="J178">
        <v>119</v>
      </c>
      <c r="K178" t="str">
        <f>IFERROR('💉 Calendrier Vaccinal'!B18&amp;" "&amp;'💉 Calendrier Vaccinal'!C18,"")</f>
        <v xml:space="preserve"> </v>
      </c>
      <c r="L178">
        <f>IFERROR('💉 Calendrier Vaccinal'!E18,"")</f>
        <v>0</v>
      </c>
      <c r="M178" t="s">
        <v>74</v>
      </c>
      <c r="N178" s="125" t="str">
        <f>IFERROR('💉 Calendrier Vaccinal'!AD18,"")</f>
        <v/>
      </c>
      <c r="O178" s="125">
        <f>IFERROR('💉 Calendrier Vaccinal'!AE18,"")</f>
        <v>0</v>
      </c>
      <c r="P178" t="str">
        <f ca="1">IF(K178="","VIDE",IF(AND(ISNUMBER(O178),O178&gt;0),"ADMIN",IF(NOT(ISNUMBER(N178)),"VIDE",IF(TODAY()&gt;N178,"URGENT",IF(TODAY()&gt;=N178-30,"RAPPEL",IF(TODAY()&gt;=N178-90,"PLANIFIE","FUTUR"))))))</f>
        <v>VIDE</v>
      </c>
      <c r="Q178" t="str">
        <f ca="1">IF(P178="URGENT",TODAY()-N178,IF(OR(P178="RAPPEL",P178="PLANIFIE"),N178-TODAY(),""))</f>
        <v/>
      </c>
      <c r="R178" t="str">
        <f ca="1">IF(ISNUMBER(Q178),Q178+(ROW()-59)/100000,"")</f>
        <v/>
      </c>
    </row>
    <row r="179" spans="10:18" x14ac:dyDescent="0.3">
      <c r="J179">
        <v>120</v>
      </c>
      <c r="K179" t="str">
        <f>IFERROR('💉 Calendrier Vaccinal'!B18&amp;" "&amp;'💉 Calendrier Vaccinal'!C18,"")</f>
        <v xml:space="preserve"> </v>
      </c>
      <c r="L179">
        <f>IFERROR('💉 Calendrier Vaccinal'!E18,"")</f>
        <v>0</v>
      </c>
      <c r="M179" t="s">
        <v>260</v>
      </c>
      <c r="N179" s="125" t="str">
        <f>IFERROR('💉 Calendrier Vaccinal'!AG18,"")</f>
        <v/>
      </c>
      <c r="O179" s="125">
        <f>IFERROR('💉 Calendrier Vaccinal'!AH18,"")</f>
        <v>0</v>
      </c>
      <c r="P179" t="str">
        <f ca="1">IF(K179="","VIDE",IF(AND(ISNUMBER(O179),O179&gt;0),"ADMIN",IF(NOT(ISNUMBER(N179)),"VIDE",IF(TODAY()&gt;N179,"URGENT",IF(TODAY()&gt;=N179-30,"RAPPEL",IF(TODAY()&gt;=N179-90,"PLANIFIE","FUTUR"))))))</f>
        <v>VIDE</v>
      </c>
      <c r="Q179" t="str">
        <f ca="1">IF(P179="URGENT",TODAY()-N179,IF(OR(P179="RAPPEL",P179="PLANIFIE"),N179-TODAY(),""))</f>
        <v/>
      </c>
      <c r="R179" t="str">
        <f ca="1">IF(ISNUMBER(Q179),Q179+(ROW()-59)/100000,"")</f>
        <v/>
      </c>
    </row>
    <row r="180" spans="10:18" x14ac:dyDescent="0.3">
      <c r="J180">
        <v>121</v>
      </c>
      <c r="K180" t="str">
        <f>IFERROR('💉 Calendrier Vaccinal'!B19&amp;" "&amp;'💉 Calendrier Vaccinal'!C19,"")</f>
        <v xml:space="preserve"> </v>
      </c>
      <c r="L180">
        <f>IFERROR('💉 Calendrier Vaccinal'!E19,"")</f>
        <v>0</v>
      </c>
      <c r="M180" t="s">
        <v>66</v>
      </c>
      <c r="N180" s="125" t="str">
        <f>IFERROR('💉 Calendrier Vaccinal'!F19,"")</f>
        <v/>
      </c>
      <c r="O180" s="125">
        <f>IFERROR('💉 Calendrier Vaccinal'!G19,"")</f>
        <v>0</v>
      </c>
      <c r="P180" t="str">
        <f ca="1">IF(K180="","VIDE",IF(AND(ISNUMBER(O180),O180&gt;0),"ADMIN",IF(NOT(ISNUMBER(N180)),"VIDE",IF(TODAY()&gt;N180,"URGENT",IF(TODAY()&gt;=N180-30,"RAPPEL",IF(TODAY()&gt;=N180-90,"PLANIFIE","FUTUR"))))))</f>
        <v>VIDE</v>
      </c>
      <c r="Q180" t="str">
        <f ca="1">IF(P180="URGENT",TODAY()-N180,IF(OR(P180="RAPPEL",P180="PLANIFIE"),N180-TODAY(),""))</f>
        <v/>
      </c>
      <c r="R180" t="str">
        <f ca="1">IF(ISNUMBER(Q180),Q180+(ROW()-59)/100000,"")</f>
        <v/>
      </c>
    </row>
    <row r="181" spans="10:18" x14ac:dyDescent="0.3">
      <c r="J181">
        <v>122</v>
      </c>
      <c r="K181" t="str">
        <f>IFERROR('💉 Calendrier Vaccinal'!B19&amp;" "&amp;'💉 Calendrier Vaccinal'!C19,"")</f>
        <v xml:space="preserve"> </v>
      </c>
      <c r="L181">
        <f>IFERROR('💉 Calendrier Vaccinal'!E19,"")</f>
        <v>0</v>
      </c>
      <c r="M181" t="s">
        <v>67</v>
      </c>
      <c r="N181" s="125" t="str">
        <f>IFERROR('💉 Calendrier Vaccinal'!I19,"")</f>
        <v/>
      </c>
      <c r="O181" s="125">
        <f>IFERROR('💉 Calendrier Vaccinal'!J19,"")</f>
        <v>0</v>
      </c>
      <c r="P181" t="str">
        <f ca="1">IF(K181="","VIDE",IF(AND(ISNUMBER(O181),O181&gt;0),"ADMIN",IF(NOT(ISNUMBER(N181)),"VIDE",IF(TODAY()&gt;N181,"URGENT",IF(TODAY()&gt;=N181-30,"RAPPEL",IF(TODAY()&gt;=N181-90,"PLANIFIE","FUTUR"))))))</f>
        <v>VIDE</v>
      </c>
      <c r="Q181" t="str">
        <f ca="1">IF(P181="URGENT",TODAY()-N181,IF(OR(P181="RAPPEL",P181="PLANIFIE"),N181-TODAY(),""))</f>
        <v/>
      </c>
      <c r="R181" t="str">
        <f ca="1">IF(ISNUMBER(Q181),Q181+(ROW()-59)/100000,"")</f>
        <v/>
      </c>
    </row>
    <row r="182" spans="10:18" x14ac:dyDescent="0.3">
      <c r="J182">
        <v>123</v>
      </c>
      <c r="K182" t="str">
        <f>IFERROR('💉 Calendrier Vaccinal'!B19&amp;" "&amp;'💉 Calendrier Vaccinal'!C19,"")</f>
        <v xml:space="preserve"> </v>
      </c>
      <c r="L182">
        <f>IFERROR('💉 Calendrier Vaccinal'!E19,"")</f>
        <v>0</v>
      </c>
      <c r="M182" t="s">
        <v>68</v>
      </c>
      <c r="N182" s="125" t="str">
        <f>IFERROR('💉 Calendrier Vaccinal'!L19,"")</f>
        <v/>
      </c>
      <c r="O182" s="125">
        <f>IFERROR('💉 Calendrier Vaccinal'!M19,"")</f>
        <v>0</v>
      </c>
      <c r="P182" t="str">
        <f ca="1">IF(K182="","VIDE",IF(AND(ISNUMBER(O182),O182&gt;0),"ADMIN",IF(NOT(ISNUMBER(N182)),"VIDE",IF(TODAY()&gt;N182,"URGENT",IF(TODAY()&gt;=N182-30,"RAPPEL",IF(TODAY()&gt;=N182-90,"PLANIFIE","FUTUR"))))))</f>
        <v>VIDE</v>
      </c>
      <c r="Q182" t="str">
        <f ca="1">IF(P182="URGENT",TODAY()-N182,IF(OR(P182="RAPPEL",P182="PLANIFIE"),N182-TODAY(),""))</f>
        <v/>
      </c>
      <c r="R182" t="str">
        <f ca="1">IF(ISNUMBER(Q182),Q182+(ROW()-59)/100000,"")</f>
        <v/>
      </c>
    </row>
    <row r="183" spans="10:18" x14ac:dyDescent="0.3">
      <c r="J183">
        <v>124</v>
      </c>
      <c r="K183" t="str">
        <f>IFERROR('💉 Calendrier Vaccinal'!B19&amp;" "&amp;'💉 Calendrier Vaccinal'!C19,"")</f>
        <v xml:space="preserve"> </v>
      </c>
      <c r="L183">
        <f>IFERROR('💉 Calendrier Vaccinal'!E19,"")</f>
        <v>0</v>
      </c>
      <c r="M183" t="s">
        <v>70</v>
      </c>
      <c r="N183" s="125" t="str">
        <f>IFERROR('💉 Calendrier Vaccinal'!O19,"")</f>
        <v/>
      </c>
      <c r="O183" s="125">
        <f>IFERROR('💉 Calendrier Vaccinal'!P19,"")</f>
        <v>0</v>
      </c>
      <c r="P183" t="str">
        <f ca="1">IF(K183="","VIDE",IF(AND(ISNUMBER(O183),O183&gt;0),"ADMIN",IF(NOT(ISNUMBER(N183)),"VIDE",IF(TODAY()&gt;N183,"URGENT",IF(TODAY()&gt;=N183-30,"RAPPEL",IF(TODAY()&gt;=N183-90,"PLANIFIE","FUTUR"))))))</f>
        <v>VIDE</v>
      </c>
      <c r="Q183" t="str">
        <f ca="1">IF(P183="URGENT",TODAY()-N183,IF(OR(P183="RAPPEL",P183="PLANIFIE"),N183-TODAY(),""))</f>
        <v/>
      </c>
      <c r="R183" t="str">
        <f ca="1">IF(ISNUMBER(Q183),Q183+(ROW()-59)/100000,"")</f>
        <v/>
      </c>
    </row>
    <row r="184" spans="10:18" x14ac:dyDescent="0.3">
      <c r="J184">
        <v>125</v>
      </c>
      <c r="K184" t="str">
        <f>IFERROR('💉 Calendrier Vaccinal'!B19&amp;" "&amp;'💉 Calendrier Vaccinal'!C19,"")</f>
        <v xml:space="preserve"> </v>
      </c>
      <c r="L184">
        <f>IFERROR('💉 Calendrier Vaccinal'!E19,"")</f>
        <v>0</v>
      </c>
      <c r="M184" t="s">
        <v>71</v>
      </c>
      <c r="N184" s="125" t="str">
        <f>IFERROR('💉 Calendrier Vaccinal'!R19,"")</f>
        <v/>
      </c>
      <c r="O184" s="125">
        <f>IFERROR('💉 Calendrier Vaccinal'!S19,"")</f>
        <v>0</v>
      </c>
      <c r="P184" t="str">
        <f ca="1">IF(K184="","VIDE",IF(AND(ISNUMBER(O184),O184&gt;0),"ADMIN",IF(NOT(ISNUMBER(N184)),"VIDE",IF(TODAY()&gt;N184,"URGENT",IF(TODAY()&gt;=N184-30,"RAPPEL",IF(TODAY()&gt;=N184-90,"PLANIFIE","FUTUR"))))))</f>
        <v>VIDE</v>
      </c>
      <c r="Q184" t="str">
        <f ca="1">IF(P184="URGENT",TODAY()-N184,IF(OR(P184="RAPPEL",P184="PLANIFIE"),N184-TODAY(),""))</f>
        <v/>
      </c>
      <c r="R184" t="str">
        <f ca="1">IF(ISNUMBER(Q184),Q184+(ROW()-59)/100000,"")</f>
        <v/>
      </c>
    </row>
    <row r="185" spans="10:18" x14ac:dyDescent="0.3">
      <c r="J185">
        <v>126</v>
      </c>
      <c r="K185" t="str">
        <f>IFERROR('💉 Calendrier Vaccinal'!B19&amp;" "&amp;'💉 Calendrier Vaccinal'!C19,"")</f>
        <v xml:space="preserve"> </v>
      </c>
      <c r="L185">
        <f>IFERROR('💉 Calendrier Vaccinal'!E19,"")</f>
        <v>0</v>
      </c>
      <c r="M185" t="s">
        <v>72</v>
      </c>
      <c r="N185" s="125" t="str">
        <f>IFERROR('💉 Calendrier Vaccinal'!U19,"")</f>
        <v/>
      </c>
      <c r="O185" s="125">
        <f>IFERROR('💉 Calendrier Vaccinal'!V19,"")</f>
        <v>0</v>
      </c>
      <c r="P185" t="str">
        <f ca="1">IF(K185="","VIDE",IF(AND(ISNUMBER(O185),O185&gt;0),"ADMIN",IF(NOT(ISNUMBER(N185)),"VIDE",IF(TODAY()&gt;N185,"URGENT",IF(TODAY()&gt;=N185-30,"RAPPEL",IF(TODAY()&gt;=N185-90,"PLANIFIE","FUTUR"))))))</f>
        <v>VIDE</v>
      </c>
      <c r="Q185" t="str">
        <f ca="1">IF(P185="URGENT",TODAY()-N185,IF(OR(P185="RAPPEL",P185="PLANIFIE"),N185-TODAY(),""))</f>
        <v/>
      </c>
      <c r="R185" t="str">
        <f ca="1">IF(ISNUMBER(Q185),Q185+(ROW()-59)/100000,"")</f>
        <v/>
      </c>
    </row>
    <row r="186" spans="10:18" x14ac:dyDescent="0.3">
      <c r="J186">
        <v>127</v>
      </c>
      <c r="K186" t="str">
        <f>IFERROR('💉 Calendrier Vaccinal'!B19&amp;" "&amp;'💉 Calendrier Vaccinal'!C19,"")</f>
        <v xml:space="preserve"> </v>
      </c>
      <c r="L186">
        <f>IFERROR('💉 Calendrier Vaccinal'!E19,"")</f>
        <v>0</v>
      </c>
      <c r="M186" t="s">
        <v>259</v>
      </c>
      <c r="N186" s="125" t="str">
        <f>IFERROR('💉 Calendrier Vaccinal'!X19,"")</f>
        <v/>
      </c>
      <c r="O186" s="125">
        <f>IFERROR('💉 Calendrier Vaccinal'!Y19,"")</f>
        <v>0</v>
      </c>
      <c r="P186" t="str">
        <f ca="1">IF(K186="","VIDE",IF(AND(ISNUMBER(O186),O186&gt;0),"ADMIN",IF(NOT(ISNUMBER(N186)),"VIDE",IF(TODAY()&gt;N186,"URGENT",IF(TODAY()&gt;=N186-30,"RAPPEL",IF(TODAY()&gt;=N186-90,"PLANIFIE","FUTUR"))))))</f>
        <v>VIDE</v>
      </c>
      <c r="Q186" t="str">
        <f ca="1">IF(P186="URGENT",TODAY()-N186,IF(OR(P186="RAPPEL",P186="PLANIFIE"),N186-TODAY(),""))</f>
        <v/>
      </c>
      <c r="R186" t="str">
        <f ca="1">IF(ISNUMBER(Q186),Q186+(ROW()-59)/100000,"")</f>
        <v/>
      </c>
    </row>
    <row r="187" spans="10:18" x14ac:dyDescent="0.3">
      <c r="J187">
        <v>128</v>
      </c>
      <c r="K187" t="str">
        <f>IFERROR('💉 Calendrier Vaccinal'!B19&amp;" "&amp;'💉 Calendrier Vaccinal'!C19,"")</f>
        <v xml:space="preserve"> </v>
      </c>
      <c r="L187">
        <f>IFERROR('💉 Calendrier Vaccinal'!E19,"")</f>
        <v>0</v>
      </c>
      <c r="M187" t="s">
        <v>73</v>
      </c>
      <c r="N187" s="125" t="str">
        <f>IFERROR('💉 Calendrier Vaccinal'!AA19,"")</f>
        <v/>
      </c>
      <c r="O187" s="125">
        <f>IFERROR('💉 Calendrier Vaccinal'!AB19,"")</f>
        <v>0</v>
      </c>
      <c r="P187" t="str">
        <f ca="1">IF(K187="","VIDE",IF(AND(ISNUMBER(O187),O187&gt;0),"ADMIN",IF(NOT(ISNUMBER(N187)),"VIDE",IF(TODAY()&gt;N187,"URGENT",IF(TODAY()&gt;=N187-30,"RAPPEL",IF(TODAY()&gt;=N187-90,"PLANIFIE","FUTUR"))))))</f>
        <v>VIDE</v>
      </c>
      <c r="Q187" t="str">
        <f ca="1">IF(P187="URGENT",TODAY()-N187,IF(OR(P187="RAPPEL",P187="PLANIFIE"),N187-TODAY(),""))</f>
        <v/>
      </c>
      <c r="R187" t="str">
        <f ca="1">IF(ISNUMBER(Q187),Q187+(ROW()-59)/100000,"")</f>
        <v/>
      </c>
    </row>
    <row r="188" spans="10:18" x14ac:dyDescent="0.3">
      <c r="J188">
        <v>129</v>
      </c>
      <c r="K188" t="str">
        <f>IFERROR('💉 Calendrier Vaccinal'!B19&amp;" "&amp;'💉 Calendrier Vaccinal'!C19,"")</f>
        <v xml:space="preserve"> </v>
      </c>
      <c r="L188">
        <f>IFERROR('💉 Calendrier Vaccinal'!E19,"")</f>
        <v>0</v>
      </c>
      <c r="M188" t="s">
        <v>74</v>
      </c>
      <c r="N188" s="125" t="str">
        <f>IFERROR('💉 Calendrier Vaccinal'!AD19,"")</f>
        <v/>
      </c>
      <c r="O188" s="125">
        <f>IFERROR('💉 Calendrier Vaccinal'!AE19,"")</f>
        <v>0</v>
      </c>
      <c r="P188" t="str">
        <f ca="1">IF(K188="","VIDE",IF(AND(ISNUMBER(O188),O188&gt;0),"ADMIN",IF(NOT(ISNUMBER(N188)),"VIDE",IF(TODAY()&gt;N188,"URGENT",IF(TODAY()&gt;=N188-30,"RAPPEL",IF(TODAY()&gt;=N188-90,"PLANIFIE","FUTUR"))))))</f>
        <v>VIDE</v>
      </c>
      <c r="Q188" t="str">
        <f ca="1">IF(P188="URGENT",TODAY()-N188,IF(OR(P188="RAPPEL",P188="PLANIFIE"),N188-TODAY(),""))</f>
        <v/>
      </c>
      <c r="R188" t="str">
        <f ca="1">IF(ISNUMBER(Q188),Q188+(ROW()-59)/100000,"")</f>
        <v/>
      </c>
    </row>
    <row r="189" spans="10:18" x14ac:dyDescent="0.3">
      <c r="J189">
        <v>130</v>
      </c>
      <c r="K189" t="str">
        <f>IFERROR('💉 Calendrier Vaccinal'!B19&amp;" "&amp;'💉 Calendrier Vaccinal'!C19,"")</f>
        <v xml:space="preserve"> </v>
      </c>
      <c r="L189">
        <f>IFERROR('💉 Calendrier Vaccinal'!E19,"")</f>
        <v>0</v>
      </c>
      <c r="M189" t="s">
        <v>260</v>
      </c>
      <c r="N189" s="125" t="str">
        <f>IFERROR('💉 Calendrier Vaccinal'!AG19,"")</f>
        <v/>
      </c>
      <c r="O189" s="125">
        <f>IFERROR('💉 Calendrier Vaccinal'!AH19,"")</f>
        <v>0</v>
      </c>
      <c r="P189" t="str">
        <f ca="1">IF(K189="","VIDE",IF(AND(ISNUMBER(O189),O189&gt;0),"ADMIN",IF(NOT(ISNUMBER(N189)),"VIDE",IF(TODAY()&gt;N189,"URGENT",IF(TODAY()&gt;=N189-30,"RAPPEL",IF(TODAY()&gt;=N189-90,"PLANIFIE","FUTUR"))))))</f>
        <v>VIDE</v>
      </c>
      <c r="Q189" t="str">
        <f ca="1">IF(P189="URGENT",TODAY()-N189,IF(OR(P189="RAPPEL",P189="PLANIFIE"),N189-TODAY(),""))</f>
        <v/>
      </c>
      <c r="R189" t="str">
        <f ca="1">IF(ISNUMBER(Q189),Q189+(ROW()-59)/100000,"")</f>
        <v/>
      </c>
    </row>
    <row r="190" spans="10:18" x14ac:dyDescent="0.3">
      <c r="J190">
        <v>131</v>
      </c>
      <c r="K190" t="str">
        <f>IFERROR('💉 Calendrier Vaccinal'!B20&amp;" "&amp;'💉 Calendrier Vaccinal'!C20,"")</f>
        <v xml:space="preserve"> </v>
      </c>
      <c r="L190">
        <f>IFERROR('💉 Calendrier Vaccinal'!E20,"")</f>
        <v>0</v>
      </c>
      <c r="M190" t="s">
        <v>66</v>
      </c>
      <c r="N190" s="125" t="str">
        <f>IFERROR('💉 Calendrier Vaccinal'!F20,"")</f>
        <v/>
      </c>
      <c r="O190" s="125">
        <f>IFERROR('💉 Calendrier Vaccinal'!G20,"")</f>
        <v>0</v>
      </c>
      <c r="P190" t="str">
        <f ca="1">IF(K190="","VIDE",IF(AND(ISNUMBER(O190),O190&gt;0),"ADMIN",IF(NOT(ISNUMBER(N190)),"VIDE",IF(TODAY()&gt;N190,"URGENT",IF(TODAY()&gt;=N190-30,"RAPPEL",IF(TODAY()&gt;=N190-90,"PLANIFIE","FUTUR"))))))</f>
        <v>VIDE</v>
      </c>
      <c r="Q190" t="str">
        <f ca="1">IF(P190="URGENT",TODAY()-N190,IF(OR(P190="RAPPEL",P190="PLANIFIE"),N190-TODAY(),""))</f>
        <v/>
      </c>
      <c r="R190" t="str">
        <f ca="1">IF(ISNUMBER(Q190),Q190+(ROW()-59)/100000,"")</f>
        <v/>
      </c>
    </row>
    <row r="191" spans="10:18" x14ac:dyDescent="0.3">
      <c r="J191">
        <v>132</v>
      </c>
      <c r="K191" t="str">
        <f>IFERROR('💉 Calendrier Vaccinal'!B20&amp;" "&amp;'💉 Calendrier Vaccinal'!C20,"")</f>
        <v xml:space="preserve"> </v>
      </c>
      <c r="L191">
        <f>IFERROR('💉 Calendrier Vaccinal'!E20,"")</f>
        <v>0</v>
      </c>
      <c r="M191" t="s">
        <v>67</v>
      </c>
      <c r="N191" s="125" t="str">
        <f>IFERROR('💉 Calendrier Vaccinal'!I20,"")</f>
        <v/>
      </c>
      <c r="O191" s="125">
        <f>IFERROR('💉 Calendrier Vaccinal'!J20,"")</f>
        <v>0</v>
      </c>
      <c r="P191" t="str">
        <f ca="1">IF(K191="","VIDE",IF(AND(ISNUMBER(O191),O191&gt;0),"ADMIN",IF(NOT(ISNUMBER(N191)),"VIDE",IF(TODAY()&gt;N191,"URGENT",IF(TODAY()&gt;=N191-30,"RAPPEL",IF(TODAY()&gt;=N191-90,"PLANIFIE","FUTUR"))))))</f>
        <v>VIDE</v>
      </c>
      <c r="Q191" t="str">
        <f ca="1">IF(P191="URGENT",TODAY()-N191,IF(OR(P191="RAPPEL",P191="PLANIFIE"),N191-TODAY(),""))</f>
        <v/>
      </c>
      <c r="R191" t="str">
        <f ca="1">IF(ISNUMBER(Q191),Q191+(ROW()-59)/100000,"")</f>
        <v/>
      </c>
    </row>
    <row r="192" spans="10:18" x14ac:dyDescent="0.3">
      <c r="J192">
        <v>133</v>
      </c>
      <c r="K192" t="str">
        <f>IFERROR('💉 Calendrier Vaccinal'!B20&amp;" "&amp;'💉 Calendrier Vaccinal'!C20,"")</f>
        <v xml:space="preserve"> </v>
      </c>
      <c r="L192">
        <f>IFERROR('💉 Calendrier Vaccinal'!E20,"")</f>
        <v>0</v>
      </c>
      <c r="M192" t="s">
        <v>68</v>
      </c>
      <c r="N192" s="125" t="str">
        <f>IFERROR('💉 Calendrier Vaccinal'!L20,"")</f>
        <v/>
      </c>
      <c r="O192" s="125">
        <f>IFERROR('💉 Calendrier Vaccinal'!M20,"")</f>
        <v>0</v>
      </c>
      <c r="P192" t="str">
        <f ca="1">IF(K192="","VIDE",IF(AND(ISNUMBER(O192),O192&gt;0),"ADMIN",IF(NOT(ISNUMBER(N192)),"VIDE",IF(TODAY()&gt;N192,"URGENT",IF(TODAY()&gt;=N192-30,"RAPPEL",IF(TODAY()&gt;=N192-90,"PLANIFIE","FUTUR"))))))</f>
        <v>VIDE</v>
      </c>
      <c r="Q192" t="str">
        <f ca="1">IF(P192="URGENT",TODAY()-N192,IF(OR(P192="RAPPEL",P192="PLANIFIE"),N192-TODAY(),""))</f>
        <v/>
      </c>
      <c r="R192" t="str">
        <f ca="1">IF(ISNUMBER(Q192),Q192+(ROW()-59)/100000,"")</f>
        <v/>
      </c>
    </row>
    <row r="193" spans="10:18" x14ac:dyDescent="0.3">
      <c r="J193">
        <v>134</v>
      </c>
      <c r="K193" t="str">
        <f>IFERROR('💉 Calendrier Vaccinal'!B20&amp;" "&amp;'💉 Calendrier Vaccinal'!C20,"")</f>
        <v xml:space="preserve"> </v>
      </c>
      <c r="L193">
        <f>IFERROR('💉 Calendrier Vaccinal'!E20,"")</f>
        <v>0</v>
      </c>
      <c r="M193" t="s">
        <v>70</v>
      </c>
      <c r="N193" s="125" t="str">
        <f>IFERROR('💉 Calendrier Vaccinal'!O20,"")</f>
        <v/>
      </c>
      <c r="O193" s="125">
        <f>IFERROR('💉 Calendrier Vaccinal'!P20,"")</f>
        <v>0</v>
      </c>
      <c r="P193" t="str">
        <f ca="1">IF(K193="","VIDE",IF(AND(ISNUMBER(O193),O193&gt;0),"ADMIN",IF(NOT(ISNUMBER(N193)),"VIDE",IF(TODAY()&gt;N193,"URGENT",IF(TODAY()&gt;=N193-30,"RAPPEL",IF(TODAY()&gt;=N193-90,"PLANIFIE","FUTUR"))))))</f>
        <v>VIDE</v>
      </c>
      <c r="Q193" t="str">
        <f ca="1">IF(P193="URGENT",TODAY()-N193,IF(OR(P193="RAPPEL",P193="PLANIFIE"),N193-TODAY(),""))</f>
        <v/>
      </c>
      <c r="R193" t="str">
        <f ca="1">IF(ISNUMBER(Q193),Q193+(ROW()-59)/100000,"")</f>
        <v/>
      </c>
    </row>
    <row r="194" spans="10:18" x14ac:dyDescent="0.3">
      <c r="J194">
        <v>135</v>
      </c>
      <c r="K194" t="str">
        <f>IFERROR('💉 Calendrier Vaccinal'!B20&amp;" "&amp;'💉 Calendrier Vaccinal'!C20,"")</f>
        <v xml:space="preserve"> </v>
      </c>
      <c r="L194">
        <f>IFERROR('💉 Calendrier Vaccinal'!E20,"")</f>
        <v>0</v>
      </c>
      <c r="M194" t="s">
        <v>71</v>
      </c>
      <c r="N194" s="125" t="str">
        <f>IFERROR('💉 Calendrier Vaccinal'!R20,"")</f>
        <v/>
      </c>
      <c r="O194" s="125">
        <f>IFERROR('💉 Calendrier Vaccinal'!S20,"")</f>
        <v>0</v>
      </c>
      <c r="P194" t="str">
        <f ca="1">IF(K194="","VIDE",IF(AND(ISNUMBER(O194),O194&gt;0),"ADMIN",IF(NOT(ISNUMBER(N194)),"VIDE",IF(TODAY()&gt;N194,"URGENT",IF(TODAY()&gt;=N194-30,"RAPPEL",IF(TODAY()&gt;=N194-90,"PLANIFIE","FUTUR"))))))</f>
        <v>VIDE</v>
      </c>
      <c r="Q194" t="str">
        <f ca="1">IF(P194="URGENT",TODAY()-N194,IF(OR(P194="RAPPEL",P194="PLANIFIE"),N194-TODAY(),""))</f>
        <v/>
      </c>
      <c r="R194" t="str">
        <f ca="1">IF(ISNUMBER(Q194),Q194+(ROW()-59)/100000,"")</f>
        <v/>
      </c>
    </row>
    <row r="195" spans="10:18" x14ac:dyDescent="0.3">
      <c r="J195">
        <v>136</v>
      </c>
      <c r="K195" t="str">
        <f>IFERROR('💉 Calendrier Vaccinal'!B20&amp;" "&amp;'💉 Calendrier Vaccinal'!C20,"")</f>
        <v xml:space="preserve"> </v>
      </c>
      <c r="L195">
        <f>IFERROR('💉 Calendrier Vaccinal'!E20,"")</f>
        <v>0</v>
      </c>
      <c r="M195" t="s">
        <v>72</v>
      </c>
      <c r="N195" s="125" t="str">
        <f>IFERROR('💉 Calendrier Vaccinal'!U20,"")</f>
        <v/>
      </c>
      <c r="O195" s="125">
        <f>IFERROR('💉 Calendrier Vaccinal'!V20,"")</f>
        <v>0</v>
      </c>
      <c r="P195" t="str">
        <f ca="1">IF(K195="","VIDE",IF(AND(ISNUMBER(O195),O195&gt;0),"ADMIN",IF(NOT(ISNUMBER(N195)),"VIDE",IF(TODAY()&gt;N195,"URGENT",IF(TODAY()&gt;=N195-30,"RAPPEL",IF(TODAY()&gt;=N195-90,"PLANIFIE","FUTUR"))))))</f>
        <v>VIDE</v>
      </c>
      <c r="Q195" t="str">
        <f ca="1">IF(P195="URGENT",TODAY()-N195,IF(OR(P195="RAPPEL",P195="PLANIFIE"),N195-TODAY(),""))</f>
        <v/>
      </c>
      <c r="R195" t="str">
        <f ca="1">IF(ISNUMBER(Q195),Q195+(ROW()-59)/100000,"")</f>
        <v/>
      </c>
    </row>
    <row r="196" spans="10:18" x14ac:dyDescent="0.3">
      <c r="J196">
        <v>137</v>
      </c>
      <c r="K196" t="str">
        <f>IFERROR('💉 Calendrier Vaccinal'!B20&amp;" "&amp;'💉 Calendrier Vaccinal'!C20,"")</f>
        <v xml:space="preserve"> </v>
      </c>
      <c r="L196">
        <f>IFERROR('💉 Calendrier Vaccinal'!E20,"")</f>
        <v>0</v>
      </c>
      <c r="M196" t="s">
        <v>259</v>
      </c>
      <c r="N196" s="125" t="str">
        <f>IFERROR('💉 Calendrier Vaccinal'!X20,"")</f>
        <v/>
      </c>
      <c r="O196" s="125">
        <f>IFERROR('💉 Calendrier Vaccinal'!Y20,"")</f>
        <v>0</v>
      </c>
      <c r="P196" t="str">
        <f ca="1">IF(K196="","VIDE",IF(AND(ISNUMBER(O196),O196&gt;0),"ADMIN",IF(NOT(ISNUMBER(N196)),"VIDE",IF(TODAY()&gt;N196,"URGENT",IF(TODAY()&gt;=N196-30,"RAPPEL",IF(TODAY()&gt;=N196-90,"PLANIFIE","FUTUR"))))))</f>
        <v>VIDE</v>
      </c>
      <c r="Q196" t="str">
        <f ca="1">IF(P196="URGENT",TODAY()-N196,IF(OR(P196="RAPPEL",P196="PLANIFIE"),N196-TODAY(),""))</f>
        <v/>
      </c>
      <c r="R196" t="str">
        <f ca="1">IF(ISNUMBER(Q196),Q196+(ROW()-59)/100000,"")</f>
        <v/>
      </c>
    </row>
    <row r="197" spans="10:18" x14ac:dyDescent="0.3">
      <c r="J197">
        <v>138</v>
      </c>
      <c r="K197" t="str">
        <f>IFERROR('💉 Calendrier Vaccinal'!B20&amp;" "&amp;'💉 Calendrier Vaccinal'!C20,"")</f>
        <v xml:space="preserve"> </v>
      </c>
      <c r="L197">
        <f>IFERROR('💉 Calendrier Vaccinal'!E20,"")</f>
        <v>0</v>
      </c>
      <c r="M197" t="s">
        <v>73</v>
      </c>
      <c r="N197" s="125" t="str">
        <f>IFERROR('💉 Calendrier Vaccinal'!AA20,"")</f>
        <v/>
      </c>
      <c r="O197" s="125">
        <f>IFERROR('💉 Calendrier Vaccinal'!AB20,"")</f>
        <v>0</v>
      </c>
      <c r="P197" t="str">
        <f ca="1">IF(K197="","VIDE",IF(AND(ISNUMBER(O197),O197&gt;0),"ADMIN",IF(NOT(ISNUMBER(N197)),"VIDE",IF(TODAY()&gt;N197,"URGENT",IF(TODAY()&gt;=N197-30,"RAPPEL",IF(TODAY()&gt;=N197-90,"PLANIFIE","FUTUR"))))))</f>
        <v>VIDE</v>
      </c>
      <c r="Q197" t="str">
        <f ca="1">IF(P197="URGENT",TODAY()-N197,IF(OR(P197="RAPPEL",P197="PLANIFIE"),N197-TODAY(),""))</f>
        <v/>
      </c>
      <c r="R197" t="str">
        <f ca="1">IF(ISNUMBER(Q197),Q197+(ROW()-59)/100000,"")</f>
        <v/>
      </c>
    </row>
    <row r="198" spans="10:18" x14ac:dyDescent="0.3">
      <c r="J198">
        <v>139</v>
      </c>
      <c r="K198" t="str">
        <f>IFERROR('💉 Calendrier Vaccinal'!B20&amp;" "&amp;'💉 Calendrier Vaccinal'!C20,"")</f>
        <v xml:space="preserve"> </v>
      </c>
      <c r="L198">
        <f>IFERROR('💉 Calendrier Vaccinal'!E20,"")</f>
        <v>0</v>
      </c>
      <c r="M198" t="s">
        <v>74</v>
      </c>
      <c r="N198" s="125" t="str">
        <f>IFERROR('💉 Calendrier Vaccinal'!AD20,"")</f>
        <v/>
      </c>
      <c r="O198" s="125">
        <f>IFERROR('💉 Calendrier Vaccinal'!AE20,"")</f>
        <v>0</v>
      </c>
      <c r="P198" t="str">
        <f ca="1">IF(K198="","VIDE",IF(AND(ISNUMBER(O198),O198&gt;0),"ADMIN",IF(NOT(ISNUMBER(N198)),"VIDE",IF(TODAY()&gt;N198,"URGENT",IF(TODAY()&gt;=N198-30,"RAPPEL",IF(TODAY()&gt;=N198-90,"PLANIFIE","FUTUR"))))))</f>
        <v>VIDE</v>
      </c>
      <c r="Q198" t="str">
        <f ca="1">IF(P198="URGENT",TODAY()-N198,IF(OR(P198="RAPPEL",P198="PLANIFIE"),N198-TODAY(),""))</f>
        <v/>
      </c>
      <c r="R198" t="str">
        <f ca="1">IF(ISNUMBER(Q198),Q198+(ROW()-59)/100000,"")</f>
        <v/>
      </c>
    </row>
    <row r="199" spans="10:18" x14ac:dyDescent="0.3">
      <c r="J199">
        <v>140</v>
      </c>
      <c r="K199" t="str">
        <f>IFERROR('💉 Calendrier Vaccinal'!B20&amp;" "&amp;'💉 Calendrier Vaccinal'!C20,"")</f>
        <v xml:space="preserve"> </v>
      </c>
      <c r="L199">
        <f>IFERROR('💉 Calendrier Vaccinal'!E20,"")</f>
        <v>0</v>
      </c>
      <c r="M199" t="s">
        <v>260</v>
      </c>
      <c r="N199" s="125" t="str">
        <f>IFERROR('💉 Calendrier Vaccinal'!AG20,"")</f>
        <v/>
      </c>
      <c r="O199" s="125">
        <f>IFERROR('💉 Calendrier Vaccinal'!AH20,"")</f>
        <v>0</v>
      </c>
      <c r="P199" t="str">
        <f ca="1">IF(K199="","VIDE",IF(AND(ISNUMBER(O199),O199&gt;0),"ADMIN",IF(NOT(ISNUMBER(N199)),"VIDE",IF(TODAY()&gt;N199,"URGENT",IF(TODAY()&gt;=N199-30,"RAPPEL",IF(TODAY()&gt;=N199-90,"PLANIFIE","FUTUR"))))))</f>
        <v>VIDE</v>
      </c>
      <c r="Q199" t="str">
        <f ca="1">IF(P199="URGENT",TODAY()-N199,IF(OR(P199="RAPPEL",P199="PLANIFIE"),N199-TODAY(),""))</f>
        <v/>
      </c>
      <c r="R199" t="str">
        <f ca="1">IF(ISNUMBER(Q199),Q199+(ROW()-59)/100000,"")</f>
        <v/>
      </c>
    </row>
    <row r="200" spans="10:18" x14ac:dyDescent="0.3">
      <c r="J200">
        <v>141</v>
      </c>
      <c r="K200" t="str">
        <f>IFERROR('💉 Calendrier Vaccinal'!B21&amp;" "&amp;'💉 Calendrier Vaccinal'!C21,"")</f>
        <v xml:space="preserve"> </v>
      </c>
      <c r="L200">
        <f>IFERROR('💉 Calendrier Vaccinal'!E21,"")</f>
        <v>0</v>
      </c>
      <c r="M200" t="s">
        <v>66</v>
      </c>
      <c r="N200" s="125" t="str">
        <f>IFERROR('💉 Calendrier Vaccinal'!F21,"")</f>
        <v/>
      </c>
      <c r="O200" s="125">
        <f>IFERROR('💉 Calendrier Vaccinal'!G21,"")</f>
        <v>0</v>
      </c>
      <c r="P200" t="str">
        <f ca="1">IF(K200="","VIDE",IF(AND(ISNUMBER(O200),O200&gt;0),"ADMIN",IF(NOT(ISNUMBER(N200)),"VIDE",IF(TODAY()&gt;N200,"URGENT",IF(TODAY()&gt;=N200-30,"RAPPEL",IF(TODAY()&gt;=N200-90,"PLANIFIE","FUTUR"))))))</f>
        <v>VIDE</v>
      </c>
      <c r="Q200" t="str">
        <f ca="1">IF(P200="URGENT",TODAY()-N200,IF(OR(P200="RAPPEL",P200="PLANIFIE"),N200-TODAY(),""))</f>
        <v/>
      </c>
      <c r="R200" t="str">
        <f ca="1">IF(ISNUMBER(Q200),Q200+(ROW()-59)/100000,"")</f>
        <v/>
      </c>
    </row>
    <row r="201" spans="10:18" x14ac:dyDescent="0.3">
      <c r="J201">
        <v>142</v>
      </c>
      <c r="K201" t="str">
        <f>IFERROR('💉 Calendrier Vaccinal'!B21&amp;" "&amp;'💉 Calendrier Vaccinal'!C21,"")</f>
        <v xml:space="preserve"> </v>
      </c>
      <c r="L201">
        <f>IFERROR('💉 Calendrier Vaccinal'!E21,"")</f>
        <v>0</v>
      </c>
      <c r="M201" t="s">
        <v>67</v>
      </c>
      <c r="N201" s="125" t="str">
        <f>IFERROR('💉 Calendrier Vaccinal'!I21,"")</f>
        <v/>
      </c>
      <c r="O201" s="125">
        <f>IFERROR('💉 Calendrier Vaccinal'!J21,"")</f>
        <v>0</v>
      </c>
      <c r="P201" t="str">
        <f ca="1">IF(K201="","VIDE",IF(AND(ISNUMBER(O201),O201&gt;0),"ADMIN",IF(NOT(ISNUMBER(N201)),"VIDE",IF(TODAY()&gt;N201,"URGENT",IF(TODAY()&gt;=N201-30,"RAPPEL",IF(TODAY()&gt;=N201-90,"PLANIFIE","FUTUR"))))))</f>
        <v>VIDE</v>
      </c>
      <c r="Q201" t="str">
        <f ca="1">IF(P201="URGENT",TODAY()-N201,IF(OR(P201="RAPPEL",P201="PLANIFIE"),N201-TODAY(),""))</f>
        <v/>
      </c>
      <c r="R201" t="str">
        <f ca="1">IF(ISNUMBER(Q201),Q201+(ROW()-59)/100000,"")</f>
        <v/>
      </c>
    </row>
    <row r="202" spans="10:18" x14ac:dyDescent="0.3">
      <c r="J202">
        <v>143</v>
      </c>
      <c r="K202" t="str">
        <f>IFERROR('💉 Calendrier Vaccinal'!B21&amp;" "&amp;'💉 Calendrier Vaccinal'!C21,"")</f>
        <v xml:space="preserve"> </v>
      </c>
      <c r="L202">
        <f>IFERROR('💉 Calendrier Vaccinal'!E21,"")</f>
        <v>0</v>
      </c>
      <c r="M202" t="s">
        <v>68</v>
      </c>
      <c r="N202" s="125" t="str">
        <f>IFERROR('💉 Calendrier Vaccinal'!L21,"")</f>
        <v/>
      </c>
      <c r="O202" s="125">
        <f>IFERROR('💉 Calendrier Vaccinal'!M21,"")</f>
        <v>0</v>
      </c>
      <c r="P202" t="str">
        <f ca="1">IF(K202="","VIDE",IF(AND(ISNUMBER(O202),O202&gt;0),"ADMIN",IF(NOT(ISNUMBER(N202)),"VIDE",IF(TODAY()&gt;N202,"URGENT",IF(TODAY()&gt;=N202-30,"RAPPEL",IF(TODAY()&gt;=N202-90,"PLANIFIE","FUTUR"))))))</f>
        <v>VIDE</v>
      </c>
      <c r="Q202" t="str">
        <f ca="1">IF(P202="URGENT",TODAY()-N202,IF(OR(P202="RAPPEL",P202="PLANIFIE"),N202-TODAY(),""))</f>
        <v/>
      </c>
      <c r="R202" t="str">
        <f ca="1">IF(ISNUMBER(Q202),Q202+(ROW()-59)/100000,"")</f>
        <v/>
      </c>
    </row>
    <row r="203" spans="10:18" x14ac:dyDescent="0.3">
      <c r="J203">
        <v>144</v>
      </c>
      <c r="K203" t="str">
        <f>IFERROR('💉 Calendrier Vaccinal'!B21&amp;" "&amp;'💉 Calendrier Vaccinal'!C21,"")</f>
        <v xml:space="preserve"> </v>
      </c>
      <c r="L203">
        <f>IFERROR('💉 Calendrier Vaccinal'!E21,"")</f>
        <v>0</v>
      </c>
      <c r="M203" t="s">
        <v>70</v>
      </c>
      <c r="N203" s="125" t="str">
        <f>IFERROR('💉 Calendrier Vaccinal'!O21,"")</f>
        <v/>
      </c>
      <c r="O203" s="125">
        <f>IFERROR('💉 Calendrier Vaccinal'!P21,"")</f>
        <v>0</v>
      </c>
      <c r="P203" t="str">
        <f ca="1">IF(K203="","VIDE",IF(AND(ISNUMBER(O203),O203&gt;0),"ADMIN",IF(NOT(ISNUMBER(N203)),"VIDE",IF(TODAY()&gt;N203,"URGENT",IF(TODAY()&gt;=N203-30,"RAPPEL",IF(TODAY()&gt;=N203-90,"PLANIFIE","FUTUR"))))))</f>
        <v>VIDE</v>
      </c>
      <c r="Q203" t="str">
        <f ca="1">IF(P203="URGENT",TODAY()-N203,IF(OR(P203="RAPPEL",P203="PLANIFIE"),N203-TODAY(),""))</f>
        <v/>
      </c>
      <c r="R203" t="str">
        <f ca="1">IF(ISNUMBER(Q203),Q203+(ROW()-59)/100000,"")</f>
        <v/>
      </c>
    </row>
    <row r="204" spans="10:18" x14ac:dyDescent="0.3">
      <c r="J204">
        <v>145</v>
      </c>
      <c r="K204" t="str">
        <f>IFERROR('💉 Calendrier Vaccinal'!B21&amp;" "&amp;'💉 Calendrier Vaccinal'!C21,"")</f>
        <v xml:space="preserve"> </v>
      </c>
      <c r="L204">
        <f>IFERROR('💉 Calendrier Vaccinal'!E21,"")</f>
        <v>0</v>
      </c>
      <c r="M204" t="s">
        <v>71</v>
      </c>
      <c r="N204" s="125" t="str">
        <f>IFERROR('💉 Calendrier Vaccinal'!R21,"")</f>
        <v/>
      </c>
      <c r="O204" s="125">
        <f>IFERROR('💉 Calendrier Vaccinal'!S21,"")</f>
        <v>0</v>
      </c>
      <c r="P204" t="str">
        <f ca="1">IF(K204="","VIDE",IF(AND(ISNUMBER(O204),O204&gt;0),"ADMIN",IF(NOT(ISNUMBER(N204)),"VIDE",IF(TODAY()&gt;N204,"URGENT",IF(TODAY()&gt;=N204-30,"RAPPEL",IF(TODAY()&gt;=N204-90,"PLANIFIE","FUTUR"))))))</f>
        <v>VIDE</v>
      </c>
      <c r="Q204" t="str">
        <f ca="1">IF(P204="URGENT",TODAY()-N204,IF(OR(P204="RAPPEL",P204="PLANIFIE"),N204-TODAY(),""))</f>
        <v/>
      </c>
      <c r="R204" t="str">
        <f ca="1">IF(ISNUMBER(Q204),Q204+(ROW()-59)/100000,"")</f>
        <v/>
      </c>
    </row>
    <row r="205" spans="10:18" x14ac:dyDescent="0.3">
      <c r="J205">
        <v>146</v>
      </c>
      <c r="K205" t="str">
        <f>IFERROR('💉 Calendrier Vaccinal'!B21&amp;" "&amp;'💉 Calendrier Vaccinal'!C21,"")</f>
        <v xml:space="preserve"> </v>
      </c>
      <c r="L205">
        <f>IFERROR('💉 Calendrier Vaccinal'!E21,"")</f>
        <v>0</v>
      </c>
      <c r="M205" t="s">
        <v>72</v>
      </c>
      <c r="N205" s="125" t="str">
        <f>IFERROR('💉 Calendrier Vaccinal'!U21,"")</f>
        <v/>
      </c>
      <c r="O205" s="125">
        <f>IFERROR('💉 Calendrier Vaccinal'!V21,"")</f>
        <v>0</v>
      </c>
      <c r="P205" t="str">
        <f ca="1">IF(K205="","VIDE",IF(AND(ISNUMBER(O205),O205&gt;0),"ADMIN",IF(NOT(ISNUMBER(N205)),"VIDE",IF(TODAY()&gt;N205,"URGENT",IF(TODAY()&gt;=N205-30,"RAPPEL",IF(TODAY()&gt;=N205-90,"PLANIFIE","FUTUR"))))))</f>
        <v>VIDE</v>
      </c>
      <c r="Q205" t="str">
        <f ca="1">IF(P205="URGENT",TODAY()-N205,IF(OR(P205="RAPPEL",P205="PLANIFIE"),N205-TODAY(),""))</f>
        <v/>
      </c>
      <c r="R205" t="str">
        <f ca="1">IF(ISNUMBER(Q205),Q205+(ROW()-59)/100000,"")</f>
        <v/>
      </c>
    </row>
    <row r="206" spans="10:18" x14ac:dyDescent="0.3">
      <c r="J206">
        <v>147</v>
      </c>
      <c r="K206" t="str">
        <f>IFERROR('💉 Calendrier Vaccinal'!B21&amp;" "&amp;'💉 Calendrier Vaccinal'!C21,"")</f>
        <v xml:space="preserve"> </v>
      </c>
      <c r="L206">
        <f>IFERROR('💉 Calendrier Vaccinal'!E21,"")</f>
        <v>0</v>
      </c>
      <c r="M206" t="s">
        <v>259</v>
      </c>
      <c r="N206" s="125" t="str">
        <f>IFERROR('💉 Calendrier Vaccinal'!X21,"")</f>
        <v/>
      </c>
      <c r="O206" s="125">
        <f>IFERROR('💉 Calendrier Vaccinal'!Y21,"")</f>
        <v>0</v>
      </c>
      <c r="P206" t="str">
        <f ca="1">IF(K206="","VIDE",IF(AND(ISNUMBER(O206),O206&gt;0),"ADMIN",IF(NOT(ISNUMBER(N206)),"VIDE",IF(TODAY()&gt;N206,"URGENT",IF(TODAY()&gt;=N206-30,"RAPPEL",IF(TODAY()&gt;=N206-90,"PLANIFIE","FUTUR"))))))</f>
        <v>VIDE</v>
      </c>
      <c r="Q206" t="str">
        <f ca="1">IF(P206="URGENT",TODAY()-N206,IF(OR(P206="RAPPEL",P206="PLANIFIE"),N206-TODAY(),""))</f>
        <v/>
      </c>
      <c r="R206" t="str">
        <f ca="1">IF(ISNUMBER(Q206),Q206+(ROW()-59)/100000,"")</f>
        <v/>
      </c>
    </row>
    <row r="207" spans="10:18" x14ac:dyDescent="0.3">
      <c r="J207">
        <v>148</v>
      </c>
      <c r="K207" t="str">
        <f>IFERROR('💉 Calendrier Vaccinal'!B21&amp;" "&amp;'💉 Calendrier Vaccinal'!C21,"")</f>
        <v xml:space="preserve"> </v>
      </c>
      <c r="L207">
        <f>IFERROR('💉 Calendrier Vaccinal'!E21,"")</f>
        <v>0</v>
      </c>
      <c r="M207" t="s">
        <v>73</v>
      </c>
      <c r="N207" s="125" t="str">
        <f>IFERROR('💉 Calendrier Vaccinal'!AA21,"")</f>
        <v/>
      </c>
      <c r="O207" s="125">
        <f>IFERROR('💉 Calendrier Vaccinal'!AB21,"")</f>
        <v>0</v>
      </c>
      <c r="P207" t="str">
        <f ca="1">IF(K207="","VIDE",IF(AND(ISNUMBER(O207),O207&gt;0),"ADMIN",IF(NOT(ISNUMBER(N207)),"VIDE",IF(TODAY()&gt;N207,"URGENT",IF(TODAY()&gt;=N207-30,"RAPPEL",IF(TODAY()&gt;=N207-90,"PLANIFIE","FUTUR"))))))</f>
        <v>VIDE</v>
      </c>
      <c r="Q207" t="str">
        <f ca="1">IF(P207="URGENT",TODAY()-N207,IF(OR(P207="RAPPEL",P207="PLANIFIE"),N207-TODAY(),""))</f>
        <v/>
      </c>
      <c r="R207" t="str">
        <f ca="1">IF(ISNUMBER(Q207),Q207+(ROW()-59)/100000,"")</f>
        <v/>
      </c>
    </row>
    <row r="208" spans="10:18" x14ac:dyDescent="0.3">
      <c r="J208">
        <v>149</v>
      </c>
      <c r="K208" t="str">
        <f>IFERROR('💉 Calendrier Vaccinal'!B21&amp;" "&amp;'💉 Calendrier Vaccinal'!C21,"")</f>
        <v xml:space="preserve"> </v>
      </c>
      <c r="L208">
        <f>IFERROR('💉 Calendrier Vaccinal'!E21,"")</f>
        <v>0</v>
      </c>
      <c r="M208" t="s">
        <v>74</v>
      </c>
      <c r="N208" s="125" t="str">
        <f>IFERROR('💉 Calendrier Vaccinal'!AD21,"")</f>
        <v/>
      </c>
      <c r="O208" s="125">
        <f>IFERROR('💉 Calendrier Vaccinal'!AE21,"")</f>
        <v>0</v>
      </c>
      <c r="P208" t="str">
        <f ca="1">IF(K208="","VIDE",IF(AND(ISNUMBER(O208),O208&gt;0),"ADMIN",IF(NOT(ISNUMBER(N208)),"VIDE",IF(TODAY()&gt;N208,"URGENT",IF(TODAY()&gt;=N208-30,"RAPPEL",IF(TODAY()&gt;=N208-90,"PLANIFIE","FUTUR"))))))</f>
        <v>VIDE</v>
      </c>
      <c r="Q208" t="str">
        <f ca="1">IF(P208="URGENT",TODAY()-N208,IF(OR(P208="RAPPEL",P208="PLANIFIE"),N208-TODAY(),""))</f>
        <v/>
      </c>
      <c r="R208" t="str">
        <f ca="1">IF(ISNUMBER(Q208),Q208+(ROW()-59)/100000,"")</f>
        <v/>
      </c>
    </row>
    <row r="209" spans="10:18" x14ac:dyDescent="0.3">
      <c r="J209">
        <v>150</v>
      </c>
      <c r="K209" t="str">
        <f>IFERROR('💉 Calendrier Vaccinal'!B21&amp;" "&amp;'💉 Calendrier Vaccinal'!C21,"")</f>
        <v xml:space="preserve"> </v>
      </c>
      <c r="L209">
        <f>IFERROR('💉 Calendrier Vaccinal'!E21,"")</f>
        <v>0</v>
      </c>
      <c r="M209" t="s">
        <v>260</v>
      </c>
      <c r="N209" s="125" t="str">
        <f>IFERROR('💉 Calendrier Vaccinal'!AG21,"")</f>
        <v/>
      </c>
      <c r="O209" s="125">
        <f>IFERROR('💉 Calendrier Vaccinal'!AH21,"")</f>
        <v>0</v>
      </c>
      <c r="P209" t="str">
        <f ca="1">IF(K209="","VIDE",IF(AND(ISNUMBER(O209),O209&gt;0),"ADMIN",IF(NOT(ISNUMBER(N209)),"VIDE",IF(TODAY()&gt;N209,"URGENT",IF(TODAY()&gt;=N209-30,"RAPPEL",IF(TODAY()&gt;=N209-90,"PLANIFIE","FUTUR"))))))</f>
        <v>VIDE</v>
      </c>
      <c r="Q209" t="str">
        <f ca="1">IF(P209="URGENT",TODAY()-N209,IF(OR(P209="RAPPEL",P209="PLANIFIE"),N209-TODAY(),""))</f>
        <v/>
      </c>
      <c r="R209" t="str">
        <f ca="1">IF(ISNUMBER(Q209),Q209+(ROW()-59)/100000,"")</f>
        <v/>
      </c>
    </row>
    <row r="210" spans="10:18" x14ac:dyDescent="0.3">
      <c r="J210">
        <v>151</v>
      </c>
      <c r="K210" t="str">
        <f>IFERROR('💉 Calendrier Vaccinal'!B22&amp;" "&amp;'💉 Calendrier Vaccinal'!C22,"")</f>
        <v xml:space="preserve"> </v>
      </c>
      <c r="L210">
        <f>IFERROR('💉 Calendrier Vaccinal'!E22,"")</f>
        <v>0</v>
      </c>
      <c r="M210" t="s">
        <v>66</v>
      </c>
      <c r="N210" s="125" t="str">
        <f>IFERROR('💉 Calendrier Vaccinal'!F22,"")</f>
        <v/>
      </c>
      <c r="O210" s="125">
        <f>IFERROR('💉 Calendrier Vaccinal'!G22,"")</f>
        <v>0</v>
      </c>
      <c r="P210" t="str">
        <f ca="1">IF(K210="","VIDE",IF(AND(ISNUMBER(O210),O210&gt;0),"ADMIN",IF(NOT(ISNUMBER(N210)),"VIDE",IF(TODAY()&gt;N210,"URGENT",IF(TODAY()&gt;=N210-30,"RAPPEL",IF(TODAY()&gt;=N210-90,"PLANIFIE","FUTUR"))))))</f>
        <v>VIDE</v>
      </c>
      <c r="Q210" t="str">
        <f ca="1">IF(P210="URGENT",TODAY()-N210,IF(OR(P210="RAPPEL",P210="PLANIFIE"),N210-TODAY(),""))</f>
        <v/>
      </c>
      <c r="R210" t="str">
        <f ca="1">IF(ISNUMBER(Q210),Q210+(ROW()-59)/100000,"")</f>
        <v/>
      </c>
    </row>
    <row r="211" spans="10:18" x14ac:dyDescent="0.3">
      <c r="J211">
        <v>152</v>
      </c>
      <c r="K211" t="str">
        <f>IFERROR('💉 Calendrier Vaccinal'!B22&amp;" "&amp;'💉 Calendrier Vaccinal'!C22,"")</f>
        <v xml:space="preserve"> </v>
      </c>
      <c r="L211">
        <f>IFERROR('💉 Calendrier Vaccinal'!E22,"")</f>
        <v>0</v>
      </c>
      <c r="M211" t="s">
        <v>67</v>
      </c>
      <c r="N211" s="125" t="str">
        <f>IFERROR('💉 Calendrier Vaccinal'!I22,"")</f>
        <v/>
      </c>
      <c r="O211" s="125">
        <f>IFERROR('💉 Calendrier Vaccinal'!J22,"")</f>
        <v>0</v>
      </c>
      <c r="P211" t="str">
        <f ca="1">IF(K211="","VIDE",IF(AND(ISNUMBER(O211),O211&gt;0),"ADMIN",IF(NOT(ISNUMBER(N211)),"VIDE",IF(TODAY()&gt;N211,"URGENT",IF(TODAY()&gt;=N211-30,"RAPPEL",IF(TODAY()&gt;=N211-90,"PLANIFIE","FUTUR"))))))</f>
        <v>VIDE</v>
      </c>
      <c r="Q211" t="str">
        <f ca="1">IF(P211="URGENT",TODAY()-N211,IF(OR(P211="RAPPEL",P211="PLANIFIE"),N211-TODAY(),""))</f>
        <v/>
      </c>
      <c r="R211" t="str">
        <f ca="1">IF(ISNUMBER(Q211),Q211+(ROW()-59)/100000,"")</f>
        <v/>
      </c>
    </row>
    <row r="212" spans="10:18" x14ac:dyDescent="0.3">
      <c r="J212">
        <v>153</v>
      </c>
      <c r="K212" t="str">
        <f>IFERROR('💉 Calendrier Vaccinal'!B22&amp;" "&amp;'💉 Calendrier Vaccinal'!C22,"")</f>
        <v xml:space="preserve"> </v>
      </c>
      <c r="L212">
        <f>IFERROR('💉 Calendrier Vaccinal'!E22,"")</f>
        <v>0</v>
      </c>
      <c r="M212" t="s">
        <v>68</v>
      </c>
      <c r="N212" s="125" t="str">
        <f>IFERROR('💉 Calendrier Vaccinal'!L22,"")</f>
        <v/>
      </c>
      <c r="O212" s="125">
        <f>IFERROR('💉 Calendrier Vaccinal'!M22,"")</f>
        <v>0</v>
      </c>
      <c r="P212" t="str">
        <f ca="1">IF(K212="","VIDE",IF(AND(ISNUMBER(O212),O212&gt;0),"ADMIN",IF(NOT(ISNUMBER(N212)),"VIDE",IF(TODAY()&gt;N212,"URGENT",IF(TODAY()&gt;=N212-30,"RAPPEL",IF(TODAY()&gt;=N212-90,"PLANIFIE","FUTUR"))))))</f>
        <v>VIDE</v>
      </c>
      <c r="Q212" t="str">
        <f ca="1">IF(P212="URGENT",TODAY()-N212,IF(OR(P212="RAPPEL",P212="PLANIFIE"),N212-TODAY(),""))</f>
        <v/>
      </c>
      <c r="R212" t="str">
        <f ca="1">IF(ISNUMBER(Q212),Q212+(ROW()-59)/100000,"")</f>
        <v/>
      </c>
    </row>
    <row r="213" spans="10:18" x14ac:dyDescent="0.3">
      <c r="J213">
        <v>154</v>
      </c>
      <c r="K213" t="str">
        <f>IFERROR('💉 Calendrier Vaccinal'!B22&amp;" "&amp;'💉 Calendrier Vaccinal'!C22,"")</f>
        <v xml:space="preserve"> </v>
      </c>
      <c r="L213">
        <f>IFERROR('💉 Calendrier Vaccinal'!E22,"")</f>
        <v>0</v>
      </c>
      <c r="M213" t="s">
        <v>70</v>
      </c>
      <c r="N213" s="125" t="str">
        <f>IFERROR('💉 Calendrier Vaccinal'!O22,"")</f>
        <v/>
      </c>
      <c r="O213" s="125">
        <f>IFERROR('💉 Calendrier Vaccinal'!P22,"")</f>
        <v>0</v>
      </c>
      <c r="P213" t="str">
        <f ca="1">IF(K213="","VIDE",IF(AND(ISNUMBER(O213),O213&gt;0),"ADMIN",IF(NOT(ISNUMBER(N213)),"VIDE",IF(TODAY()&gt;N213,"URGENT",IF(TODAY()&gt;=N213-30,"RAPPEL",IF(TODAY()&gt;=N213-90,"PLANIFIE","FUTUR"))))))</f>
        <v>VIDE</v>
      </c>
      <c r="Q213" t="str">
        <f ca="1">IF(P213="URGENT",TODAY()-N213,IF(OR(P213="RAPPEL",P213="PLANIFIE"),N213-TODAY(),""))</f>
        <v/>
      </c>
      <c r="R213" t="str">
        <f ca="1">IF(ISNUMBER(Q213),Q213+(ROW()-59)/100000,"")</f>
        <v/>
      </c>
    </row>
    <row r="214" spans="10:18" x14ac:dyDescent="0.3">
      <c r="J214">
        <v>155</v>
      </c>
      <c r="K214" t="str">
        <f>IFERROR('💉 Calendrier Vaccinal'!B22&amp;" "&amp;'💉 Calendrier Vaccinal'!C22,"")</f>
        <v xml:space="preserve"> </v>
      </c>
      <c r="L214">
        <f>IFERROR('💉 Calendrier Vaccinal'!E22,"")</f>
        <v>0</v>
      </c>
      <c r="M214" t="s">
        <v>71</v>
      </c>
      <c r="N214" s="125" t="str">
        <f>IFERROR('💉 Calendrier Vaccinal'!R22,"")</f>
        <v/>
      </c>
      <c r="O214" s="125">
        <f>IFERROR('💉 Calendrier Vaccinal'!S22,"")</f>
        <v>0</v>
      </c>
      <c r="P214" t="str">
        <f ca="1">IF(K214="","VIDE",IF(AND(ISNUMBER(O214),O214&gt;0),"ADMIN",IF(NOT(ISNUMBER(N214)),"VIDE",IF(TODAY()&gt;N214,"URGENT",IF(TODAY()&gt;=N214-30,"RAPPEL",IF(TODAY()&gt;=N214-90,"PLANIFIE","FUTUR"))))))</f>
        <v>VIDE</v>
      </c>
      <c r="Q214" t="str">
        <f ca="1">IF(P214="URGENT",TODAY()-N214,IF(OR(P214="RAPPEL",P214="PLANIFIE"),N214-TODAY(),""))</f>
        <v/>
      </c>
      <c r="R214" t="str">
        <f ca="1">IF(ISNUMBER(Q214),Q214+(ROW()-59)/100000,"")</f>
        <v/>
      </c>
    </row>
    <row r="215" spans="10:18" x14ac:dyDescent="0.3">
      <c r="J215">
        <v>156</v>
      </c>
      <c r="K215" t="str">
        <f>IFERROR('💉 Calendrier Vaccinal'!B22&amp;" "&amp;'💉 Calendrier Vaccinal'!C22,"")</f>
        <v xml:space="preserve"> </v>
      </c>
      <c r="L215">
        <f>IFERROR('💉 Calendrier Vaccinal'!E22,"")</f>
        <v>0</v>
      </c>
      <c r="M215" t="s">
        <v>72</v>
      </c>
      <c r="N215" s="125" t="str">
        <f>IFERROR('💉 Calendrier Vaccinal'!U22,"")</f>
        <v/>
      </c>
      <c r="O215" s="125">
        <f>IFERROR('💉 Calendrier Vaccinal'!V22,"")</f>
        <v>0</v>
      </c>
      <c r="P215" t="str">
        <f ca="1">IF(K215="","VIDE",IF(AND(ISNUMBER(O215),O215&gt;0),"ADMIN",IF(NOT(ISNUMBER(N215)),"VIDE",IF(TODAY()&gt;N215,"URGENT",IF(TODAY()&gt;=N215-30,"RAPPEL",IF(TODAY()&gt;=N215-90,"PLANIFIE","FUTUR"))))))</f>
        <v>VIDE</v>
      </c>
      <c r="Q215" t="str">
        <f ca="1">IF(P215="URGENT",TODAY()-N215,IF(OR(P215="RAPPEL",P215="PLANIFIE"),N215-TODAY(),""))</f>
        <v/>
      </c>
      <c r="R215" t="str">
        <f ca="1">IF(ISNUMBER(Q215),Q215+(ROW()-59)/100000,"")</f>
        <v/>
      </c>
    </row>
    <row r="216" spans="10:18" x14ac:dyDescent="0.3">
      <c r="J216">
        <v>157</v>
      </c>
      <c r="K216" t="str">
        <f>IFERROR('💉 Calendrier Vaccinal'!B22&amp;" "&amp;'💉 Calendrier Vaccinal'!C22,"")</f>
        <v xml:space="preserve"> </v>
      </c>
      <c r="L216">
        <f>IFERROR('💉 Calendrier Vaccinal'!E22,"")</f>
        <v>0</v>
      </c>
      <c r="M216" t="s">
        <v>259</v>
      </c>
      <c r="N216" s="125" t="str">
        <f>IFERROR('💉 Calendrier Vaccinal'!X22,"")</f>
        <v/>
      </c>
      <c r="O216" s="125">
        <f>IFERROR('💉 Calendrier Vaccinal'!Y22,"")</f>
        <v>0</v>
      </c>
      <c r="P216" t="str">
        <f ca="1">IF(K216="","VIDE",IF(AND(ISNUMBER(O216),O216&gt;0),"ADMIN",IF(NOT(ISNUMBER(N216)),"VIDE",IF(TODAY()&gt;N216,"URGENT",IF(TODAY()&gt;=N216-30,"RAPPEL",IF(TODAY()&gt;=N216-90,"PLANIFIE","FUTUR"))))))</f>
        <v>VIDE</v>
      </c>
      <c r="Q216" t="str">
        <f ca="1">IF(P216="URGENT",TODAY()-N216,IF(OR(P216="RAPPEL",P216="PLANIFIE"),N216-TODAY(),""))</f>
        <v/>
      </c>
      <c r="R216" t="str">
        <f ca="1">IF(ISNUMBER(Q216),Q216+(ROW()-59)/100000,"")</f>
        <v/>
      </c>
    </row>
    <row r="217" spans="10:18" x14ac:dyDescent="0.3">
      <c r="J217">
        <v>158</v>
      </c>
      <c r="K217" t="str">
        <f>IFERROR('💉 Calendrier Vaccinal'!B22&amp;" "&amp;'💉 Calendrier Vaccinal'!C22,"")</f>
        <v xml:space="preserve"> </v>
      </c>
      <c r="L217">
        <f>IFERROR('💉 Calendrier Vaccinal'!E22,"")</f>
        <v>0</v>
      </c>
      <c r="M217" t="s">
        <v>73</v>
      </c>
      <c r="N217" s="125" t="str">
        <f>IFERROR('💉 Calendrier Vaccinal'!AA22,"")</f>
        <v/>
      </c>
      <c r="O217" s="125">
        <f>IFERROR('💉 Calendrier Vaccinal'!AB22,"")</f>
        <v>0</v>
      </c>
      <c r="P217" t="str">
        <f ca="1">IF(K217="","VIDE",IF(AND(ISNUMBER(O217),O217&gt;0),"ADMIN",IF(NOT(ISNUMBER(N217)),"VIDE",IF(TODAY()&gt;N217,"URGENT",IF(TODAY()&gt;=N217-30,"RAPPEL",IF(TODAY()&gt;=N217-90,"PLANIFIE","FUTUR"))))))</f>
        <v>VIDE</v>
      </c>
      <c r="Q217" t="str">
        <f ca="1">IF(P217="URGENT",TODAY()-N217,IF(OR(P217="RAPPEL",P217="PLANIFIE"),N217-TODAY(),""))</f>
        <v/>
      </c>
      <c r="R217" t="str">
        <f ca="1">IF(ISNUMBER(Q217),Q217+(ROW()-59)/100000,"")</f>
        <v/>
      </c>
    </row>
    <row r="218" spans="10:18" x14ac:dyDescent="0.3">
      <c r="J218">
        <v>159</v>
      </c>
      <c r="K218" t="str">
        <f>IFERROR('💉 Calendrier Vaccinal'!B22&amp;" "&amp;'💉 Calendrier Vaccinal'!C22,"")</f>
        <v xml:space="preserve"> </v>
      </c>
      <c r="L218">
        <f>IFERROR('💉 Calendrier Vaccinal'!E22,"")</f>
        <v>0</v>
      </c>
      <c r="M218" t="s">
        <v>74</v>
      </c>
      <c r="N218" s="125" t="str">
        <f>IFERROR('💉 Calendrier Vaccinal'!AD22,"")</f>
        <v/>
      </c>
      <c r="O218" s="125">
        <f>IFERROR('💉 Calendrier Vaccinal'!AE22,"")</f>
        <v>0</v>
      </c>
      <c r="P218" t="str">
        <f ca="1">IF(K218="","VIDE",IF(AND(ISNUMBER(O218),O218&gt;0),"ADMIN",IF(NOT(ISNUMBER(N218)),"VIDE",IF(TODAY()&gt;N218,"URGENT",IF(TODAY()&gt;=N218-30,"RAPPEL",IF(TODAY()&gt;=N218-90,"PLANIFIE","FUTUR"))))))</f>
        <v>VIDE</v>
      </c>
      <c r="Q218" t="str">
        <f ca="1">IF(P218="URGENT",TODAY()-N218,IF(OR(P218="RAPPEL",P218="PLANIFIE"),N218-TODAY(),""))</f>
        <v/>
      </c>
      <c r="R218" t="str">
        <f ca="1">IF(ISNUMBER(Q218),Q218+(ROW()-59)/100000,"")</f>
        <v/>
      </c>
    </row>
    <row r="219" spans="10:18" x14ac:dyDescent="0.3">
      <c r="J219">
        <v>160</v>
      </c>
      <c r="K219" t="str">
        <f>IFERROR('💉 Calendrier Vaccinal'!B22&amp;" "&amp;'💉 Calendrier Vaccinal'!C22,"")</f>
        <v xml:space="preserve"> </v>
      </c>
      <c r="L219">
        <f>IFERROR('💉 Calendrier Vaccinal'!E22,"")</f>
        <v>0</v>
      </c>
      <c r="M219" t="s">
        <v>260</v>
      </c>
      <c r="N219" s="125" t="str">
        <f>IFERROR('💉 Calendrier Vaccinal'!AG22,"")</f>
        <v/>
      </c>
      <c r="O219" s="125">
        <f>IFERROR('💉 Calendrier Vaccinal'!AH22,"")</f>
        <v>0</v>
      </c>
      <c r="P219" t="str">
        <f ca="1">IF(K219="","VIDE",IF(AND(ISNUMBER(O219),O219&gt;0),"ADMIN",IF(NOT(ISNUMBER(N219)),"VIDE",IF(TODAY()&gt;N219,"URGENT",IF(TODAY()&gt;=N219-30,"RAPPEL",IF(TODAY()&gt;=N219-90,"PLANIFIE","FUTUR"))))))</f>
        <v>VIDE</v>
      </c>
      <c r="Q219" t="str">
        <f ca="1">IF(P219="URGENT",TODAY()-N219,IF(OR(P219="RAPPEL",P219="PLANIFIE"),N219-TODAY(),""))</f>
        <v/>
      </c>
      <c r="R219" t="str">
        <f ca="1">IF(ISNUMBER(Q219),Q219+(ROW()-59)/100000,"")</f>
        <v/>
      </c>
    </row>
    <row r="220" spans="10:18" x14ac:dyDescent="0.3">
      <c r="J220">
        <v>161</v>
      </c>
      <c r="K220" t="str">
        <f>IFERROR('💉 Calendrier Vaccinal'!B23&amp;" "&amp;'💉 Calendrier Vaccinal'!C23,"")</f>
        <v xml:space="preserve"> </v>
      </c>
      <c r="L220">
        <f>IFERROR('💉 Calendrier Vaccinal'!E23,"")</f>
        <v>0</v>
      </c>
      <c r="M220" t="s">
        <v>66</v>
      </c>
      <c r="N220" s="125" t="str">
        <f>IFERROR('💉 Calendrier Vaccinal'!F23,"")</f>
        <v/>
      </c>
      <c r="O220" s="125">
        <f>IFERROR('💉 Calendrier Vaccinal'!G23,"")</f>
        <v>0</v>
      </c>
      <c r="P220" t="str">
        <f ca="1">IF(K220="","VIDE",IF(AND(ISNUMBER(O220),O220&gt;0),"ADMIN",IF(NOT(ISNUMBER(N220)),"VIDE",IF(TODAY()&gt;N220,"URGENT",IF(TODAY()&gt;=N220-30,"RAPPEL",IF(TODAY()&gt;=N220-90,"PLANIFIE","FUTUR"))))))</f>
        <v>VIDE</v>
      </c>
      <c r="Q220" t="str">
        <f ca="1">IF(P220="URGENT",TODAY()-N220,IF(OR(P220="RAPPEL",P220="PLANIFIE"),N220-TODAY(),""))</f>
        <v/>
      </c>
      <c r="R220" t="str">
        <f ca="1">IF(ISNUMBER(Q220),Q220+(ROW()-59)/100000,"")</f>
        <v/>
      </c>
    </row>
    <row r="221" spans="10:18" x14ac:dyDescent="0.3">
      <c r="J221">
        <v>162</v>
      </c>
      <c r="K221" t="str">
        <f>IFERROR('💉 Calendrier Vaccinal'!B23&amp;" "&amp;'💉 Calendrier Vaccinal'!C23,"")</f>
        <v xml:space="preserve"> </v>
      </c>
      <c r="L221">
        <f>IFERROR('💉 Calendrier Vaccinal'!E23,"")</f>
        <v>0</v>
      </c>
      <c r="M221" t="s">
        <v>67</v>
      </c>
      <c r="N221" s="125" t="str">
        <f>IFERROR('💉 Calendrier Vaccinal'!I23,"")</f>
        <v/>
      </c>
      <c r="O221" s="125">
        <f>IFERROR('💉 Calendrier Vaccinal'!J23,"")</f>
        <v>0</v>
      </c>
      <c r="P221" t="str">
        <f ca="1">IF(K221="","VIDE",IF(AND(ISNUMBER(O221),O221&gt;0),"ADMIN",IF(NOT(ISNUMBER(N221)),"VIDE",IF(TODAY()&gt;N221,"URGENT",IF(TODAY()&gt;=N221-30,"RAPPEL",IF(TODAY()&gt;=N221-90,"PLANIFIE","FUTUR"))))))</f>
        <v>VIDE</v>
      </c>
      <c r="Q221" t="str">
        <f ca="1">IF(P221="URGENT",TODAY()-N221,IF(OR(P221="RAPPEL",P221="PLANIFIE"),N221-TODAY(),""))</f>
        <v/>
      </c>
      <c r="R221" t="str">
        <f ca="1">IF(ISNUMBER(Q221),Q221+(ROW()-59)/100000,"")</f>
        <v/>
      </c>
    </row>
    <row r="222" spans="10:18" x14ac:dyDescent="0.3">
      <c r="J222">
        <v>163</v>
      </c>
      <c r="K222" t="str">
        <f>IFERROR('💉 Calendrier Vaccinal'!B23&amp;" "&amp;'💉 Calendrier Vaccinal'!C23,"")</f>
        <v xml:space="preserve"> </v>
      </c>
      <c r="L222">
        <f>IFERROR('💉 Calendrier Vaccinal'!E23,"")</f>
        <v>0</v>
      </c>
      <c r="M222" t="s">
        <v>68</v>
      </c>
      <c r="N222" s="125" t="str">
        <f>IFERROR('💉 Calendrier Vaccinal'!L23,"")</f>
        <v/>
      </c>
      <c r="O222" s="125">
        <f>IFERROR('💉 Calendrier Vaccinal'!M23,"")</f>
        <v>0</v>
      </c>
      <c r="P222" t="str">
        <f ca="1">IF(K222="","VIDE",IF(AND(ISNUMBER(O222),O222&gt;0),"ADMIN",IF(NOT(ISNUMBER(N222)),"VIDE",IF(TODAY()&gt;N222,"URGENT",IF(TODAY()&gt;=N222-30,"RAPPEL",IF(TODAY()&gt;=N222-90,"PLANIFIE","FUTUR"))))))</f>
        <v>VIDE</v>
      </c>
      <c r="Q222" t="str">
        <f ca="1">IF(P222="URGENT",TODAY()-N222,IF(OR(P222="RAPPEL",P222="PLANIFIE"),N222-TODAY(),""))</f>
        <v/>
      </c>
      <c r="R222" t="str">
        <f ca="1">IF(ISNUMBER(Q222),Q222+(ROW()-59)/100000,"")</f>
        <v/>
      </c>
    </row>
    <row r="223" spans="10:18" x14ac:dyDescent="0.3">
      <c r="J223">
        <v>164</v>
      </c>
      <c r="K223" t="str">
        <f>IFERROR('💉 Calendrier Vaccinal'!B23&amp;" "&amp;'💉 Calendrier Vaccinal'!C23,"")</f>
        <v xml:space="preserve"> </v>
      </c>
      <c r="L223">
        <f>IFERROR('💉 Calendrier Vaccinal'!E23,"")</f>
        <v>0</v>
      </c>
      <c r="M223" t="s">
        <v>70</v>
      </c>
      <c r="N223" s="125" t="str">
        <f>IFERROR('💉 Calendrier Vaccinal'!O23,"")</f>
        <v/>
      </c>
      <c r="O223" s="125">
        <f>IFERROR('💉 Calendrier Vaccinal'!P23,"")</f>
        <v>0</v>
      </c>
      <c r="P223" t="str">
        <f ca="1">IF(K223="","VIDE",IF(AND(ISNUMBER(O223),O223&gt;0),"ADMIN",IF(NOT(ISNUMBER(N223)),"VIDE",IF(TODAY()&gt;N223,"URGENT",IF(TODAY()&gt;=N223-30,"RAPPEL",IF(TODAY()&gt;=N223-90,"PLANIFIE","FUTUR"))))))</f>
        <v>VIDE</v>
      </c>
      <c r="Q223" t="str">
        <f ca="1">IF(P223="URGENT",TODAY()-N223,IF(OR(P223="RAPPEL",P223="PLANIFIE"),N223-TODAY(),""))</f>
        <v/>
      </c>
      <c r="R223" t="str">
        <f ca="1">IF(ISNUMBER(Q223),Q223+(ROW()-59)/100000,"")</f>
        <v/>
      </c>
    </row>
    <row r="224" spans="10:18" x14ac:dyDescent="0.3">
      <c r="J224">
        <v>165</v>
      </c>
      <c r="K224" t="str">
        <f>IFERROR('💉 Calendrier Vaccinal'!B23&amp;" "&amp;'💉 Calendrier Vaccinal'!C23,"")</f>
        <v xml:space="preserve"> </v>
      </c>
      <c r="L224">
        <f>IFERROR('💉 Calendrier Vaccinal'!E23,"")</f>
        <v>0</v>
      </c>
      <c r="M224" t="s">
        <v>71</v>
      </c>
      <c r="N224" s="125" t="str">
        <f>IFERROR('💉 Calendrier Vaccinal'!R23,"")</f>
        <v/>
      </c>
      <c r="O224" s="125">
        <f>IFERROR('💉 Calendrier Vaccinal'!S23,"")</f>
        <v>0</v>
      </c>
      <c r="P224" t="str">
        <f ca="1">IF(K224="","VIDE",IF(AND(ISNUMBER(O224),O224&gt;0),"ADMIN",IF(NOT(ISNUMBER(N224)),"VIDE",IF(TODAY()&gt;N224,"URGENT",IF(TODAY()&gt;=N224-30,"RAPPEL",IF(TODAY()&gt;=N224-90,"PLANIFIE","FUTUR"))))))</f>
        <v>VIDE</v>
      </c>
      <c r="Q224" t="str">
        <f ca="1">IF(P224="URGENT",TODAY()-N224,IF(OR(P224="RAPPEL",P224="PLANIFIE"),N224-TODAY(),""))</f>
        <v/>
      </c>
      <c r="R224" t="str">
        <f ca="1">IF(ISNUMBER(Q224),Q224+(ROW()-59)/100000,"")</f>
        <v/>
      </c>
    </row>
    <row r="225" spans="10:18" x14ac:dyDescent="0.3">
      <c r="J225">
        <v>166</v>
      </c>
      <c r="K225" t="str">
        <f>IFERROR('💉 Calendrier Vaccinal'!B23&amp;" "&amp;'💉 Calendrier Vaccinal'!C23,"")</f>
        <v xml:space="preserve"> </v>
      </c>
      <c r="L225">
        <f>IFERROR('💉 Calendrier Vaccinal'!E23,"")</f>
        <v>0</v>
      </c>
      <c r="M225" t="s">
        <v>72</v>
      </c>
      <c r="N225" s="125" t="str">
        <f>IFERROR('💉 Calendrier Vaccinal'!U23,"")</f>
        <v/>
      </c>
      <c r="O225" s="125">
        <f>IFERROR('💉 Calendrier Vaccinal'!V23,"")</f>
        <v>0</v>
      </c>
      <c r="P225" t="str">
        <f ca="1">IF(K225="","VIDE",IF(AND(ISNUMBER(O225),O225&gt;0),"ADMIN",IF(NOT(ISNUMBER(N225)),"VIDE",IF(TODAY()&gt;N225,"URGENT",IF(TODAY()&gt;=N225-30,"RAPPEL",IF(TODAY()&gt;=N225-90,"PLANIFIE","FUTUR"))))))</f>
        <v>VIDE</v>
      </c>
      <c r="Q225" t="str">
        <f ca="1">IF(P225="URGENT",TODAY()-N225,IF(OR(P225="RAPPEL",P225="PLANIFIE"),N225-TODAY(),""))</f>
        <v/>
      </c>
      <c r="R225" t="str">
        <f ca="1">IF(ISNUMBER(Q225),Q225+(ROW()-59)/100000,"")</f>
        <v/>
      </c>
    </row>
    <row r="226" spans="10:18" x14ac:dyDescent="0.3">
      <c r="J226">
        <v>167</v>
      </c>
      <c r="K226" t="str">
        <f>IFERROR('💉 Calendrier Vaccinal'!B23&amp;" "&amp;'💉 Calendrier Vaccinal'!C23,"")</f>
        <v xml:space="preserve"> </v>
      </c>
      <c r="L226">
        <f>IFERROR('💉 Calendrier Vaccinal'!E23,"")</f>
        <v>0</v>
      </c>
      <c r="M226" t="s">
        <v>259</v>
      </c>
      <c r="N226" s="125" t="str">
        <f>IFERROR('💉 Calendrier Vaccinal'!X23,"")</f>
        <v/>
      </c>
      <c r="O226" s="125">
        <f>IFERROR('💉 Calendrier Vaccinal'!Y23,"")</f>
        <v>0</v>
      </c>
      <c r="P226" t="str">
        <f ca="1">IF(K226="","VIDE",IF(AND(ISNUMBER(O226),O226&gt;0),"ADMIN",IF(NOT(ISNUMBER(N226)),"VIDE",IF(TODAY()&gt;N226,"URGENT",IF(TODAY()&gt;=N226-30,"RAPPEL",IF(TODAY()&gt;=N226-90,"PLANIFIE","FUTUR"))))))</f>
        <v>VIDE</v>
      </c>
      <c r="Q226" t="str">
        <f ca="1">IF(P226="URGENT",TODAY()-N226,IF(OR(P226="RAPPEL",P226="PLANIFIE"),N226-TODAY(),""))</f>
        <v/>
      </c>
      <c r="R226" t="str">
        <f ca="1">IF(ISNUMBER(Q226),Q226+(ROW()-59)/100000,"")</f>
        <v/>
      </c>
    </row>
    <row r="227" spans="10:18" x14ac:dyDescent="0.3">
      <c r="J227">
        <v>168</v>
      </c>
      <c r="K227" t="str">
        <f>IFERROR('💉 Calendrier Vaccinal'!B23&amp;" "&amp;'💉 Calendrier Vaccinal'!C23,"")</f>
        <v xml:space="preserve"> </v>
      </c>
      <c r="L227">
        <f>IFERROR('💉 Calendrier Vaccinal'!E23,"")</f>
        <v>0</v>
      </c>
      <c r="M227" t="s">
        <v>73</v>
      </c>
      <c r="N227" s="125" t="str">
        <f>IFERROR('💉 Calendrier Vaccinal'!AA23,"")</f>
        <v/>
      </c>
      <c r="O227" s="125">
        <f>IFERROR('💉 Calendrier Vaccinal'!AB23,"")</f>
        <v>0</v>
      </c>
      <c r="P227" t="str">
        <f ca="1">IF(K227="","VIDE",IF(AND(ISNUMBER(O227),O227&gt;0),"ADMIN",IF(NOT(ISNUMBER(N227)),"VIDE",IF(TODAY()&gt;N227,"URGENT",IF(TODAY()&gt;=N227-30,"RAPPEL",IF(TODAY()&gt;=N227-90,"PLANIFIE","FUTUR"))))))</f>
        <v>VIDE</v>
      </c>
      <c r="Q227" t="str">
        <f ca="1">IF(P227="URGENT",TODAY()-N227,IF(OR(P227="RAPPEL",P227="PLANIFIE"),N227-TODAY(),""))</f>
        <v/>
      </c>
      <c r="R227" t="str">
        <f ca="1">IF(ISNUMBER(Q227),Q227+(ROW()-59)/100000,"")</f>
        <v/>
      </c>
    </row>
    <row r="228" spans="10:18" x14ac:dyDescent="0.3">
      <c r="J228">
        <v>169</v>
      </c>
      <c r="K228" t="str">
        <f>IFERROR('💉 Calendrier Vaccinal'!B23&amp;" "&amp;'💉 Calendrier Vaccinal'!C23,"")</f>
        <v xml:space="preserve"> </v>
      </c>
      <c r="L228">
        <f>IFERROR('💉 Calendrier Vaccinal'!E23,"")</f>
        <v>0</v>
      </c>
      <c r="M228" t="s">
        <v>74</v>
      </c>
      <c r="N228" s="125" t="str">
        <f>IFERROR('💉 Calendrier Vaccinal'!AD23,"")</f>
        <v/>
      </c>
      <c r="O228" s="125">
        <f>IFERROR('💉 Calendrier Vaccinal'!AE23,"")</f>
        <v>0</v>
      </c>
      <c r="P228" t="str">
        <f ca="1">IF(K228="","VIDE",IF(AND(ISNUMBER(O228),O228&gt;0),"ADMIN",IF(NOT(ISNUMBER(N228)),"VIDE",IF(TODAY()&gt;N228,"URGENT",IF(TODAY()&gt;=N228-30,"RAPPEL",IF(TODAY()&gt;=N228-90,"PLANIFIE","FUTUR"))))))</f>
        <v>VIDE</v>
      </c>
      <c r="Q228" t="str">
        <f ca="1">IF(P228="URGENT",TODAY()-N228,IF(OR(P228="RAPPEL",P228="PLANIFIE"),N228-TODAY(),""))</f>
        <v/>
      </c>
      <c r="R228" t="str">
        <f ca="1">IF(ISNUMBER(Q228),Q228+(ROW()-59)/100000,"")</f>
        <v/>
      </c>
    </row>
    <row r="229" spans="10:18" x14ac:dyDescent="0.3">
      <c r="J229">
        <v>170</v>
      </c>
      <c r="K229" t="str">
        <f>IFERROR('💉 Calendrier Vaccinal'!B23&amp;" "&amp;'💉 Calendrier Vaccinal'!C23,"")</f>
        <v xml:space="preserve"> </v>
      </c>
      <c r="L229">
        <f>IFERROR('💉 Calendrier Vaccinal'!E23,"")</f>
        <v>0</v>
      </c>
      <c r="M229" t="s">
        <v>260</v>
      </c>
      <c r="N229" s="125" t="str">
        <f>IFERROR('💉 Calendrier Vaccinal'!AG23,"")</f>
        <v/>
      </c>
      <c r="O229" s="125">
        <f>IFERROR('💉 Calendrier Vaccinal'!AH23,"")</f>
        <v>0</v>
      </c>
      <c r="P229" t="str">
        <f ca="1">IF(K229="","VIDE",IF(AND(ISNUMBER(O229),O229&gt;0),"ADMIN",IF(NOT(ISNUMBER(N229)),"VIDE",IF(TODAY()&gt;N229,"URGENT",IF(TODAY()&gt;=N229-30,"RAPPEL",IF(TODAY()&gt;=N229-90,"PLANIFIE","FUTUR"))))))</f>
        <v>VIDE</v>
      </c>
      <c r="Q229" t="str">
        <f ca="1">IF(P229="URGENT",TODAY()-N229,IF(OR(P229="RAPPEL",P229="PLANIFIE"),N229-TODAY(),""))</f>
        <v/>
      </c>
      <c r="R229" t="str">
        <f ca="1">IF(ISNUMBER(Q229),Q229+(ROW()-59)/100000,"")</f>
        <v/>
      </c>
    </row>
    <row r="230" spans="10:18" x14ac:dyDescent="0.3">
      <c r="J230">
        <v>171</v>
      </c>
      <c r="K230" t="str">
        <f>IFERROR('💉 Calendrier Vaccinal'!B24&amp;" "&amp;'💉 Calendrier Vaccinal'!C24,"")</f>
        <v xml:space="preserve"> </v>
      </c>
      <c r="L230">
        <f>IFERROR('💉 Calendrier Vaccinal'!E24,"")</f>
        <v>0</v>
      </c>
      <c r="M230" t="s">
        <v>66</v>
      </c>
      <c r="N230" s="125" t="str">
        <f>IFERROR('💉 Calendrier Vaccinal'!F24,"")</f>
        <v/>
      </c>
      <c r="O230" s="125">
        <f>IFERROR('💉 Calendrier Vaccinal'!G24,"")</f>
        <v>0</v>
      </c>
      <c r="P230" t="str">
        <f ca="1">IF(K230="","VIDE",IF(AND(ISNUMBER(O230),O230&gt;0),"ADMIN",IF(NOT(ISNUMBER(N230)),"VIDE",IF(TODAY()&gt;N230,"URGENT",IF(TODAY()&gt;=N230-30,"RAPPEL",IF(TODAY()&gt;=N230-90,"PLANIFIE","FUTUR"))))))</f>
        <v>VIDE</v>
      </c>
      <c r="Q230" t="str">
        <f ca="1">IF(P230="URGENT",TODAY()-N230,IF(OR(P230="RAPPEL",P230="PLANIFIE"),N230-TODAY(),""))</f>
        <v/>
      </c>
      <c r="R230" t="str">
        <f ca="1">IF(ISNUMBER(Q230),Q230+(ROW()-59)/100000,"")</f>
        <v/>
      </c>
    </row>
    <row r="231" spans="10:18" x14ac:dyDescent="0.3">
      <c r="J231">
        <v>172</v>
      </c>
      <c r="K231" t="str">
        <f>IFERROR('💉 Calendrier Vaccinal'!B24&amp;" "&amp;'💉 Calendrier Vaccinal'!C24,"")</f>
        <v xml:space="preserve"> </v>
      </c>
      <c r="L231">
        <f>IFERROR('💉 Calendrier Vaccinal'!E24,"")</f>
        <v>0</v>
      </c>
      <c r="M231" t="s">
        <v>67</v>
      </c>
      <c r="N231" s="125" t="str">
        <f>IFERROR('💉 Calendrier Vaccinal'!I24,"")</f>
        <v/>
      </c>
      <c r="O231" s="125">
        <f>IFERROR('💉 Calendrier Vaccinal'!J24,"")</f>
        <v>0</v>
      </c>
      <c r="P231" t="str">
        <f ca="1">IF(K231="","VIDE",IF(AND(ISNUMBER(O231),O231&gt;0),"ADMIN",IF(NOT(ISNUMBER(N231)),"VIDE",IF(TODAY()&gt;N231,"URGENT",IF(TODAY()&gt;=N231-30,"RAPPEL",IF(TODAY()&gt;=N231-90,"PLANIFIE","FUTUR"))))))</f>
        <v>VIDE</v>
      </c>
      <c r="Q231" t="str">
        <f ca="1">IF(P231="URGENT",TODAY()-N231,IF(OR(P231="RAPPEL",P231="PLANIFIE"),N231-TODAY(),""))</f>
        <v/>
      </c>
      <c r="R231" t="str">
        <f ca="1">IF(ISNUMBER(Q231),Q231+(ROW()-59)/100000,"")</f>
        <v/>
      </c>
    </row>
    <row r="232" spans="10:18" x14ac:dyDescent="0.3">
      <c r="J232">
        <v>173</v>
      </c>
      <c r="K232" t="str">
        <f>IFERROR('💉 Calendrier Vaccinal'!B24&amp;" "&amp;'💉 Calendrier Vaccinal'!C24,"")</f>
        <v xml:space="preserve"> </v>
      </c>
      <c r="L232">
        <f>IFERROR('💉 Calendrier Vaccinal'!E24,"")</f>
        <v>0</v>
      </c>
      <c r="M232" t="s">
        <v>68</v>
      </c>
      <c r="N232" s="125" t="str">
        <f>IFERROR('💉 Calendrier Vaccinal'!L24,"")</f>
        <v/>
      </c>
      <c r="O232" s="125">
        <f>IFERROR('💉 Calendrier Vaccinal'!M24,"")</f>
        <v>0</v>
      </c>
      <c r="P232" t="str">
        <f ca="1">IF(K232="","VIDE",IF(AND(ISNUMBER(O232),O232&gt;0),"ADMIN",IF(NOT(ISNUMBER(N232)),"VIDE",IF(TODAY()&gt;N232,"URGENT",IF(TODAY()&gt;=N232-30,"RAPPEL",IF(TODAY()&gt;=N232-90,"PLANIFIE","FUTUR"))))))</f>
        <v>VIDE</v>
      </c>
      <c r="Q232" t="str">
        <f ca="1">IF(P232="URGENT",TODAY()-N232,IF(OR(P232="RAPPEL",P232="PLANIFIE"),N232-TODAY(),""))</f>
        <v/>
      </c>
      <c r="R232" t="str">
        <f ca="1">IF(ISNUMBER(Q232),Q232+(ROW()-59)/100000,"")</f>
        <v/>
      </c>
    </row>
    <row r="233" spans="10:18" x14ac:dyDescent="0.3">
      <c r="J233">
        <v>174</v>
      </c>
      <c r="K233" t="str">
        <f>IFERROR('💉 Calendrier Vaccinal'!B24&amp;" "&amp;'💉 Calendrier Vaccinal'!C24,"")</f>
        <v xml:space="preserve"> </v>
      </c>
      <c r="L233">
        <f>IFERROR('💉 Calendrier Vaccinal'!E24,"")</f>
        <v>0</v>
      </c>
      <c r="M233" t="s">
        <v>70</v>
      </c>
      <c r="N233" s="125" t="str">
        <f>IFERROR('💉 Calendrier Vaccinal'!O24,"")</f>
        <v/>
      </c>
      <c r="O233" s="125">
        <f>IFERROR('💉 Calendrier Vaccinal'!P24,"")</f>
        <v>0</v>
      </c>
      <c r="P233" t="str">
        <f ca="1">IF(K233="","VIDE",IF(AND(ISNUMBER(O233),O233&gt;0),"ADMIN",IF(NOT(ISNUMBER(N233)),"VIDE",IF(TODAY()&gt;N233,"URGENT",IF(TODAY()&gt;=N233-30,"RAPPEL",IF(TODAY()&gt;=N233-90,"PLANIFIE","FUTUR"))))))</f>
        <v>VIDE</v>
      </c>
      <c r="Q233" t="str">
        <f ca="1">IF(P233="URGENT",TODAY()-N233,IF(OR(P233="RAPPEL",P233="PLANIFIE"),N233-TODAY(),""))</f>
        <v/>
      </c>
      <c r="R233" t="str">
        <f ca="1">IF(ISNUMBER(Q233),Q233+(ROW()-59)/100000,"")</f>
        <v/>
      </c>
    </row>
    <row r="234" spans="10:18" x14ac:dyDescent="0.3">
      <c r="J234">
        <v>175</v>
      </c>
      <c r="K234" t="str">
        <f>IFERROR('💉 Calendrier Vaccinal'!B24&amp;" "&amp;'💉 Calendrier Vaccinal'!C24,"")</f>
        <v xml:space="preserve"> </v>
      </c>
      <c r="L234">
        <f>IFERROR('💉 Calendrier Vaccinal'!E24,"")</f>
        <v>0</v>
      </c>
      <c r="M234" t="s">
        <v>71</v>
      </c>
      <c r="N234" s="125" t="str">
        <f>IFERROR('💉 Calendrier Vaccinal'!R24,"")</f>
        <v/>
      </c>
      <c r="O234" s="125">
        <f>IFERROR('💉 Calendrier Vaccinal'!S24,"")</f>
        <v>0</v>
      </c>
      <c r="P234" t="str">
        <f ca="1">IF(K234="","VIDE",IF(AND(ISNUMBER(O234),O234&gt;0),"ADMIN",IF(NOT(ISNUMBER(N234)),"VIDE",IF(TODAY()&gt;N234,"URGENT",IF(TODAY()&gt;=N234-30,"RAPPEL",IF(TODAY()&gt;=N234-90,"PLANIFIE","FUTUR"))))))</f>
        <v>VIDE</v>
      </c>
      <c r="Q234" t="str">
        <f ca="1">IF(P234="URGENT",TODAY()-N234,IF(OR(P234="RAPPEL",P234="PLANIFIE"),N234-TODAY(),""))</f>
        <v/>
      </c>
      <c r="R234" t="str">
        <f ca="1">IF(ISNUMBER(Q234),Q234+(ROW()-59)/100000,"")</f>
        <v/>
      </c>
    </row>
    <row r="235" spans="10:18" x14ac:dyDescent="0.3">
      <c r="J235">
        <v>176</v>
      </c>
      <c r="K235" t="str">
        <f>IFERROR('💉 Calendrier Vaccinal'!B24&amp;" "&amp;'💉 Calendrier Vaccinal'!C24,"")</f>
        <v xml:space="preserve"> </v>
      </c>
      <c r="L235">
        <f>IFERROR('💉 Calendrier Vaccinal'!E24,"")</f>
        <v>0</v>
      </c>
      <c r="M235" t="s">
        <v>72</v>
      </c>
      <c r="N235" s="125" t="str">
        <f>IFERROR('💉 Calendrier Vaccinal'!U24,"")</f>
        <v/>
      </c>
      <c r="O235" s="125">
        <f>IFERROR('💉 Calendrier Vaccinal'!V24,"")</f>
        <v>0</v>
      </c>
      <c r="P235" t="str">
        <f ca="1">IF(K235="","VIDE",IF(AND(ISNUMBER(O235),O235&gt;0),"ADMIN",IF(NOT(ISNUMBER(N235)),"VIDE",IF(TODAY()&gt;N235,"URGENT",IF(TODAY()&gt;=N235-30,"RAPPEL",IF(TODAY()&gt;=N235-90,"PLANIFIE","FUTUR"))))))</f>
        <v>VIDE</v>
      </c>
      <c r="Q235" t="str">
        <f ca="1">IF(P235="URGENT",TODAY()-N235,IF(OR(P235="RAPPEL",P235="PLANIFIE"),N235-TODAY(),""))</f>
        <v/>
      </c>
      <c r="R235" t="str">
        <f ca="1">IF(ISNUMBER(Q235),Q235+(ROW()-59)/100000,"")</f>
        <v/>
      </c>
    </row>
    <row r="236" spans="10:18" x14ac:dyDescent="0.3">
      <c r="J236">
        <v>177</v>
      </c>
      <c r="K236" t="str">
        <f>IFERROR('💉 Calendrier Vaccinal'!B24&amp;" "&amp;'💉 Calendrier Vaccinal'!C24,"")</f>
        <v xml:space="preserve"> </v>
      </c>
      <c r="L236">
        <f>IFERROR('💉 Calendrier Vaccinal'!E24,"")</f>
        <v>0</v>
      </c>
      <c r="M236" t="s">
        <v>259</v>
      </c>
      <c r="N236" s="125" t="str">
        <f>IFERROR('💉 Calendrier Vaccinal'!X24,"")</f>
        <v/>
      </c>
      <c r="O236" s="125">
        <f>IFERROR('💉 Calendrier Vaccinal'!Y24,"")</f>
        <v>0</v>
      </c>
      <c r="P236" t="str">
        <f ca="1">IF(K236="","VIDE",IF(AND(ISNUMBER(O236),O236&gt;0),"ADMIN",IF(NOT(ISNUMBER(N236)),"VIDE",IF(TODAY()&gt;N236,"URGENT",IF(TODAY()&gt;=N236-30,"RAPPEL",IF(TODAY()&gt;=N236-90,"PLANIFIE","FUTUR"))))))</f>
        <v>VIDE</v>
      </c>
      <c r="Q236" t="str">
        <f ca="1">IF(P236="URGENT",TODAY()-N236,IF(OR(P236="RAPPEL",P236="PLANIFIE"),N236-TODAY(),""))</f>
        <v/>
      </c>
      <c r="R236" t="str">
        <f ca="1">IF(ISNUMBER(Q236),Q236+(ROW()-59)/100000,"")</f>
        <v/>
      </c>
    </row>
    <row r="237" spans="10:18" x14ac:dyDescent="0.3">
      <c r="J237">
        <v>178</v>
      </c>
      <c r="K237" t="str">
        <f>IFERROR('💉 Calendrier Vaccinal'!B24&amp;" "&amp;'💉 Calendrier Vaccinal'!C24,"")</f>
        <v xml:space="preserve"> </v>
      </c>
      <c r="L237">
        <f>IFERROR('💉 Calendrier Vaccinal'!E24,"")</f>
        <v>0</v>
      </c>
      <c r="M237" t="s">
        <v>73</v>
      </c>
      <c r="N237" s="125" t="str">
        <f>IFERROR('💉 Calendrier Vaccinal'!AA24,"")</f>
        <v/>
      </c>
      <c r="O237" s="125">
        <f>IFERROR('💉 Calendrier Vaccinal'!AB24,"")</f>
        <v>0</v>
      </c>
      <c r="P237" t="str">
        <f ca="1">IF(K237="","VIDE",IF(AND(ISNUMBER(O237),O237&gt;0),"ADMIN",IF(NOT(ISNUMBER(N237)),"VIDE",IF(TODAY()&gt;N237,"URGENT",IF(TODAY()&gt;=N237-30,"RAPPEL",IF(TODAY()&gt;=N237-90,"PLANIFIE","FUTUR"))))))</f>
        <v>VIDE</v>
      </c>
      <c r="Q237" t="str">
        <f ca="1">IF(P237="URGENT",TODAY()-N237,IF(OR(P237="RAPPEL",P237="PLANIFIE"),N237-TODAY(),""))</f>
        <v/>
      </c>
      <c r="R237" t="str">
        <f ca="1">IF(ISNUMBER(Q237),Q237+(ROW()-59)/100000,"")</f>
        <v/>
      </c>
    </row>
    <row r="238" spans="10:18" x14ac:dyDescent="0.3">
      <c r="J238">
        <v>179</v>
      </c>
      <c r="K238" t="str">
        <f>IFERROR('💉 Calendrier Vaccinal'!B24&amp;" "&amp;'💉 Calendrier Vaccinal'!C24,"")</f>
        <v xml:space="preserve"> </v>
      </c>
      <c r="L238">
        <f>IFERROR('💉 Calendrier Vaccinal'!E24,"")</f>
        <v>0</v>
      </c>
      <c r="M238" t="s">
        <v>74</v>
      </c>
      <c r="N238" s="125" t="str">
        <f>IFERROR('💉 Calendrier Vaccinal'!AD24,"")</f>
        <v/>
      </c>
      <c r="O238" s="125">
        <f>IFERROR('💉 Calendrier Vaccinal'!AE24,"")</f>
        <v>0</v>
      </c>
      <c r="P238" t="str">
        <f ca="1">IF(K238="","VIDE",IF(AND(ISNUMBER(O238),O238&gt;0),"ADMIN",IF(NOT(ISNUMBER(N238)),"VIDE",IF(TODAY()&gt;N238,"URGENT",IF(TODAY()&gt;=N238-30,"RAPPEL",IF(TODAY()&gt;=N238-90,"PLANIFIE","FUTUR"))))))</f>
        <v>VIDE</v>
      </c>
      <c r="Q238" t="str">
        <f ca="1">IF(P238="URGENT",TODAY()-N238,IF(OR(P238="RAPPEL",P238="PLANIFIE"),N238-TODAY(),""))</f>
        <v/>
      </c>
      <c r="R238" t="str">
        <f ca="1">IF(ISNUMBER(Q238),Q238+(ROW()-59)/100000,"")</f>
        <v/>
      </c>
    </row>
    <row r="239" spans="10:18" x14ac:dyDescent="0.3">
      <c r="J239">
        <v>180</v>
      </c>
      <c r="K239" t="str">
        <f>IFERROR('💉 Calendrier Vaccinal'!B24&amp;" "&amp;'💉 Calendrier Vaccinal'!C24,"")</f>
        <v xml:space="preserve"> </v>
      </c>
      <c r="L239">
        <f>IFERROR('💉 Calendrier Vaccinal'!E24,"")</f>
        <v>0</v>
      </c>
      <c r="M239" t="s">
        <v>260</v>
      </c>
      <c r="N239" s="125" t="str">
        <f>IFERROR('💉 Calendrier Vaccinal'!AG24,"")</f>
        <v/>
      </c>
      <c r="O239" s="125">
        <f>IFERROR('💉 Calendrier Vaccinal'!AH24,"")</f>
        <v>0</v>
      </c>
      <c r="P239" t="str">
        <f ca="1">IF(K239="","VIDE",IF(AND(ISNUMBER(O239),O239&gt;0),"ADMIN",IF(NOT(ISNUMBER(N239)),"VIDE",IF(TODAY()&gt;N239,"URGENT",IF(TODAY()&gt;=N239-30,"RAPPEL",IF(TODAY()&gt;=N239-90,"PLANIFIE","FUTUR"))))))</f>
        <v>VIDE</v>
      </c>
      <c r="Q239" t="str">
        <f ca="1">IF(P239="URGENT",TODAY()-N239,IF(OR(P239="RAPPEL",P239="PLANIFIE"),N239-TODAY(),""))</f>
        <v/>
      </c>
      <c r="R239" t="str">
        <f ca="1">IF(ISNUMBER(Q239),Q239+(ROW()-59)/100000,"")</f>
        <v/>
      </c>
    </row>
    <row r="240" spans="10:18" x14ac:dyDescent="0.3">
      <c r="J240">
        <v>181</v>
      </c>
      <c r="K240" t="str">
        <f>IFERROR('💉 Calendrier Vaccinal'!B25&amp;" "&amp;'💉 Calendrier Vaccinal'!C25,"")</f>
        <v xml:space="preserve"> </v>
      </c>
      <c r="L240">
        <f>IFERROR('💉 Calendrier Vaccinal'!E25,"")</f>
        <v>0</v>
      </c>
      <c r="M240" t="s">
        <v>66</v>
      </c>
      <c r="N240" s="125" t="str">
        <f>IFERROR('💉 Calendrier Vaccinal'!F25,"")</f>
        <v/>
      </c>
      <c r="O240" s="125">
        <f>IFERROR('💉 Calendrier Vaccinal'!G25,"")</f>
        <v>0</v>
      </c>
      <c r="P240" t="str">
        <f ca="1">IF(K240="","VIDE",IF(AND(ISNUMBER(O240),O240&gt;0),"ADMIN",IF(NOT(ISNUMBER(N240)),"VIDE",IF(TODAY()&gt;N240,"URGENT",IF(TODAY()&gt;=N240-30,"RAPPEL",IF(TODAY()&gt;=N240-90,"PLANIFIE","FUTUR"))))))</f>
        <v>VIDE</v>
      </c>
      <c r="Q240" t="str">
        <f ca="1">IF(P240="URGENT",TODAY()-N240,IF(OR(P240="RAPPEL",P240="PLANIFIE"),N240-TODAY(),""))</f>
        <v/>
      </c>
      <c r="R240" t="str">
        <f ca="1">IF(ISNUMBER(Q240),Q240+(ROW()-59)/100000,"")</f>
        <v/>
      </c>
    </row>
    <row r="241" spans="10:18" x14ac:dyDescent="0.3">
      <c r="J241">
        <v>182</v>
      </c>
      <c r="K241" t="str">
        <f>IFERROR('💉 Calendrier Vaccinal'!B25&amp;" "&amp;'💉 Calendrier Vaccinal'!C25,"")</f>
        <v xml:space="preserve"> </v>
      </c>
      <c r="L241">
        <f>IFERROR('💉 Calendrier Vaccinal'!E25,"")</f>
        <v>0</v>
      </c>
      <c r="M241" t="s">
        <v>67</v>
      </c>
      <c r="N241" s="125" t="str">
        <f>IFERROR('💉 Calendrier Vaccinal'!I25,"")</f>
        <v/>
      </c>
      <c r="O241" s="125">
        <f>IFERROR('💉 Calendrier Vaccinal'!J25,"")</f>
        <v>0</v>
      </c>
      <c r="P241" t="str">
        <f ca="1">IF(K241="","VIDE",IF(AND(ISNUMBER(O241),O241&gt;0),"ADMIN",IF(NOT(ISNUMBER(N241)),"VIDE",IF(TODAY()&gt;N241,"URGENT",IF(TODAY()&gt;=N241-30,"RAPPEL",IF(TODAY()&gt;=N241-90,"PLANIFIE","FUTUR"))))))</f>
        <v>VIDE</v>
      </c>
      <c r="Q241" t="str">
        <f ca="1">IF(P241="URGENT",TODAY()-N241,IF(OR(P241="RAPPEL",P241="PLANIFIE"),N241-TODAY(),""))</f>
        <v/>
      </c>
      <c r="R241" t="str">
        <f ca="1">IF(ISNUMBER(Q241),Q241+(ROW()-59)/100000,"")</f>
        <v/>
      </c>
    </row>
    <row r="242" spans="10:18" x14ac:dyDescent="0.3">
      <c r="J242">
        <v>183</v>
      </c>
      <c r="K242" t="str">
        <f>IFERROR('💉 Calendrier Vaccinal'!B25&amp;" "&amp;'💉 Calendrier Vaccinal'!C25,"")</f>
        <v xml:space="preserve"> </v>
      </c>
      <c r="L242">
        <f>IFERROR('💉 Calendrier Vaccinal'!E25,"")</f>
        <v>0</v>
      </c>
      <c r="M242" t="s">
        <v>68</v>
      </c>
      <c r="N242" s="125" t="str">
        <f>IFERROR('💉 Calendrier Vaccinal'!L25,"")</f>
        <v/>
      </c>
      <c r="O242" s="125">
        <f>IFERROR('💉 Calendrier Vaccinal'!M25,"")</f>
        <v>0</v>
      </c>
      <c r="P242" t="str">
        <f ca="1">IF(K242="","VIDE",IF(AND(ISNUMBER(O242),O242&gt;0),"ADMIN",IF(NOT(ISNUMBER(N242)),"VIDE",IF(TODAY()&gt;N242,"URGENT",IF(TODAY()&gt;=N242-30,"RAPPEL",IF(TODAY()&gt;=N242-90,"PLANIFIE","FUTUR"))))))</f>
        <v>VIDE</v>
      </c>
      <c r="Q242" t="str">
        <f ca="1">IF(P242="URGENT",TODAY()-N242,IF(OR(P242="RAPPEL",P242="PLANIFIE"),N242-TODAY(),""))</f>
        <v/>
      </c>
      <c r="R242" t="str">
        <f ca="1">IF(ISNUMBER(Q242),Q242+(ROW()-59)/100000,"")</f>
        <v/>
      </c>
    </row>
    <row r="243" spans="10:18" x14ac:dyDescent="0.3">
      <c r="J243">
        <v>184</v>
      </c>
      <c r="K243" t="str">
        <f>IFERROR('💉 Calendrier Vaccinal'!B25&amp;" "&amp;'💉 Calendrier Vaccinal'!C25,"")</f>
        <v xml:space="preserve"> </v>
      </c>
      <c r="L243">
        <f>IFERROR('💉 Calendrier Vaccinal'!E25,"")</f>
        <v>0</v>
      </c>
      <c r="M243" t="s">
        <v>70</v>
      </c>
      <c r="N243" s="125" t="str">
        <f>IFERROR('💉 Calendrier Vaccinal'!O25,"")</f>
        <v/>
      </c>
      <c r="O243" s="125">
        <f>IFERROR('💉 Calendrier Vaccinal'!P25,"")</f>
        <v>0</v>
      </c>
      <c r="P243" t="str">
        <f ca="1">IF(K243="","VIDE",IF(AND(ISNUMBER(O243),O243&gt;0),"ADMIN",IF(NOT(ISNUMBER(N243)),"VIDE",IF(TODAY()&gt;N243,"URGENT",IF(TODAY()&gt;=N243-30,"RAPPEL",IF(TODAY()&gt;=N243-90,"PLANIFIE","FUTUR"))))))</f>
        <v>VIDE</v>
      </c>
      <c r="Q243" t="str">
        <f ca="1">IF(P243="URGENT",TODAY()-N243,IF(OR(P243="RAPPEL",P243="PLANIFIE"),N243-TODAY(),""))</f>
        <v/>
      </c>
      <c r="R243" t="str">
        <f ca="1">IF(ISNUMBER(Q243),Q243+(ROW()-59)/100000,"")</f>
        <v/>
      </c>
    </row>
    <row r="244" spans="10:18" x14ac:dyDescent="0.3">
      <c r="J244">
        <v>185</v>
      </c>
      <c r="K244" t="str">
        <f>IFERROR('💉 Calendrier Vaccinal'!B25&amp;" "&amp;'💉 Calendrier Vaccinal'!C25,"")</f>
        <v xml:space="preserve"> </v>
      </c>
      <c r="L244">
        <f>IFERROR('💉 Calendrier Vaccinal'!E25,"")</f>
        <v>0</v>
      </c>
      <c r="M244" t="s">
        <v>71</v>
      </c>
      <c r="N244" s="125" t="str">
        <f>IFERROR('💉 Calendrier Vaccinal'!R25,"")</f>
        <v/>
      </c>
      <c r="O244" s="125">
        <f>IFERROR('💉 Calendrier Vaccinal'!S25,"")</f>
        <v>0</v>
      </c>
      <c r="P244" t="str">
        <f ca="1">IF(K244="","VIDE",IF(AND(ISNUMBER(O244),O244&gt;0),"ADMIN",IF(NOT(ISNUMBER(N244)),"VIDE",IF(TODAY()&gt;N244,"URGENT",IF(TODAY()&gt;=N244-30,"RAPPEL",IF(TODAY()&gt;=N244-90,"PLANIFIE","FUTUR"))))))</f>
        <v>VIDE</v>
      </c>
      <c r="Q244" t="str">
        <f ca="1">IF(P244="URGENT",TODAY()-N244,IF(OR(P244="RAPPEL",P244="PLANIFIE"),N244-TODAY(),""))</f>
        <v/>
      </c>
      <c r="R244" t="str">
        <f ca="1">IF(ISNUMBER(Q244),Q244+(ROW()-59)/100000,"")</f>
        <v/>
      </c>
    </row>
    <row r="245" spans="10:18" x14ac:dyDescent="0.3">
      <c r="J245">
        <v>186</v>
      </c>
      <c r="K245" t="str">
        <f>IFERROR('💉 Calendrier Vaccinal'!B25&amp;" "&amp;'💉 Calendrier Vaccinal'!C25,"")</f>
        <v xml:space="preserve"> </v>
      </c>
      <c r="L245">
        <f>IFERROR('💉 Calendrier Vaccinal'!E25,"")</f>
        <v>0</v>
      </c>
      <c r="M245" t="s">
        <v>72</v>
      </c>
      <c r="N245" s="125" t="str">
        <f>IFERROR('💉 Calendrier Vaccinal'!U25,"")</f>
        <v/>
      </c>
      <c r="O245" s="125">
        <f>IFERROR('💉 Calendrier Vaccinal'!V25,"")</f>
        <v>0</v>
      </c>
      <c r="P245" t="str">
        <f ca="1">IF(K245="","VIDE",IF(AND(ISNUMBER(O245),O245&gt;0),"ADMIN",IF(NOT(ISNUMBER(N245)),"VIDE",IF(TODAY()&gt;N245,"URGENT",IF(TODAY()&gt;=N245-30,"RAPPEL",IF(TODAY()&gt;=N245-90,"PLANIFIE","FUTUR"))))))</f>
        <v>VIDE</v>
      </c>
      <c r="Q245" t="str">
        <f ca="1">IF(P245="URGENT",TODAY()-N245,IF(OR(P245="RAPPEL",P245="PLANIFIE"),N245-TODAY(),""))</f>
        <v/>
      </c>
      <c r="R245" t="str">
        <f ca="1">IF(ISNUMBER(Q245),Q245+(ROW()-59)/100000,"")</f>
        <v/>
      </c>
    </row>
    <row r="246" spans="10:18" x14ac:dyDescent="0.3">
      <c r="J246">
        <v>187</v>
      </c>
      <c r="K246" t="str">
        <f>IFERROR('💉 Calendrier Vaccinal'!B25&amp;" "&amp;'💉 Calendrier Vaccinal'!C25,"")</f>
        <v xml:space="preserve"> </v>
      </c>
      <c r="L246">
        <f>IFERROR('💉 Calendrier Vaccinal'!E25,"")</f>
        <v>0</v>
      </c>
      <c r="M246" t="s">
        <v>259</v>
      </c>
      <c r="N246" s="125" t="str">
        <f>IFERROR('💉 Calendrier Vaccinal'!X25,"")</f>
        <v/>
      </c>
      <c r="O246" s="125">
        <f>IFERROR('💉 Calendrier Vaccinal'!Y25,"")</f>
        <v>0</v>
      </c>
      <c r="P246" t="str">
        <f ca="1">IF(K246="","VIDE",IF(AND(ISNUMBER(O246),O246&gt;0),"ADMIN",IF(NOT(ISNUMBER(N246)),"VIDE",IF(TODAY()&gt;N246,"URGENT",IF(TODAY()&gt;=N246-30,"RAPPEL",IF(TODAY()&gt;=N246-90,"PLANIFIE","FUTUR"))))))</f>
        <v>VIDE</v>
      </c>
      <c r="Q246" t="str">
        <f ca="1">IF(P246="URGENT",TODAY()-N246,IF(OR(P246="RAPPEL",P246="PLANIFIE"),N246-TODAY(),""))</f>
        <v/>
      </c>
      <c r="R246" t="str">
        <f ca="1">IF(ISNUMBER(Q246),Q246+(ROW()-59)/100000,"")</f>
        <v/>
      </c>
    </row>
    <row r="247" spans="10:18" x14ac:dyDescent="0.3">
      <c r="J247">
        <v>188</v>
      </c>
      <c r="K247" t="str">
        <f>IFERROR('💉 Calendrier Vaccinal'!B25&amp;" "&amp;'💉 Calendrier Vaccinal'!C25,"")</f>
        <v xml:space="preserve"> </v>
      </c>
      <c r="L247">
        <f>IFERROR('💉 Calendrier Vaccinal'!E25,"")</f>
        <v>0</v>
      </c>
      <c r="M247" t="s">
        <v>73</v>
      </c>
      <c r="N247" s="125" t="str">
        <f>IFERROR('💉 Calendrier Vaccinal'!AA25,"")</f>
        <v/>
      </c>
      <c r="O247" s="125">
        <f>IFERROR('💉 Calendrier Vaccinal'!AB25,"")</f>
        <v>0</v>
      </c>
      <c r="P247" t="str">
        <f ca="1">IF(K247="","VIDE",IF(AND(ISNUMBER(O247),O247&gt;0),"ADMIN",IF(NOT(ISNUMBER(N247)),"VIDE",IF(TODAY()&gt;N247,"URGENT",IF(TODAY()&gt;=N247-30,"RAPPEL",IF(TODAY()&gt;=N247-90,"PLANIFIE","FUTUR"))))))</f>
        <v>VIDE</v>
      </c>
      <c r="Q247" t="str">
        <f ca="1">IF(P247="URGENT",TODAY()-N247,IF(OR(P247="RAPPEL",P247="PLANIFIE"),N247-TODAY(),""))</f>
        <v/>
      </c>
      <c r="R247" t="str">
        <f ca="1">IF(ISNUMBER(Q247),Q247+(ROW()-59)/100000,"")</f>
        <v/>
      </c>
    </row>
    <row r="248" spans="10:18" x14ac:dyDescent="0.3">
      <c r="J248">
        <v>189</v>
      </c>
      <c r="K248" t="str">
        <f>IFERROR('💉 Calendrier Vaccinal'!B25&amp;" "&amp;'💉 Calendrier Vaccinal'!C25,"")</f>
        <v xml:space="preserve"> </v>
      </c>
      <c r="L248">
        <f>IFERROR('💉 Calendrier Vaccinal'!E25,"")</f>
        <v>0</v>
      </c>
      <c r="M248" t="s">
        <v>74</v>
      </c>
      <c r="N248" s="125" t="str">
        <f>IFERROR('💉 Calendrier Vaccinal'!AD25,"")</f>
        <v/>
      </c>
      <c r="O248" s="125">
        <f>IFERROR('💉 Calendrier Vaccinal'!AE25,"")</f>
        <v>0</v>
      </c>
      <c r="P248" t="str">
        <f ca="1">IF(K248="","VIDE",IF(AND(ISNUMBER(O248),O248&gt;0),"ADMIN",IF(NOT(ISNUMBER(N248)),"VIDE",IF(TODAY()&gt;N248,"URGENT",IF(TODAY()&gt;=N248-30,"RAPPEL",IF(TODAY()&gt;=N248-90,"PLANIFIE","FUTUR"))))))</f>
        <v>VIDE</v>
      </c>
      <c r="Q248" t="str">
        <f ca="1">IF(P248="URGENT",TODAY()-N248,IF(OR(P248="RAPPEL",P248="PLANIFIE"),N248-TODAY(),""))</f>
        <v/>
      </c>
      <c r="R248" t="str">
        <f ca="1">IF(ISNUMBER(Q248),Q248+(ROW()-59)/100000,"")</f>
        <v/>
      </c>
    </row>
    <row r="249" spans="10:18" x14ac:dyDescent="0.3">
      <c r="J249">
        <v>190</v>
      </c>
      <c r="K249" t="str">
        <f>IFERROR('💉 Calendrier Vaccinal'!B25&amp;" "&amp;'💉 Calendrier Vaccinal'!C25,"")</f>
        <v xml:space="preserve"> </v>
      </c>
      <c r="L249">
        <f>IFERROR('💉 Calendrier Vaccinal'!E25,"")</f>
        <v>0</v>
      </c>
      <c r="M249" t="s">
        <v>260</v>
      </c>
      <c r="N249" s="125" t="str">
        <f>IFERROR('💉 Calendrier Vaccinal'!AG25,"")</f>
        <v/>
      </c>
      <c r="O249" s="125">
        <f>IFERROR('💉 Calendrier Vaccinal'!AH25,"")</f>
        <v>0</v>
      </c>
      <c r="P249" t="str">
        <f ca="1">IF(K249="","VIDE",IF(AND(ISNUMBER(O249),O249&gt;0),"ADMIN",IF(NOT(ISNUMBER(N249)),"VIDE",IF(TODAY()&gt;N249,"URGENT",IF(TODAY()&gt;=N249-30,"RAPPEL",IF(TODAY()&gt;=N249-90,"PLANIFIE","FUTUR"))))))</f>
        <v>VIDE</v>
      </c>
      <c r="Q249" t="str">
        <f ca="1">IF(P249="URGENT",TODAY()-N249,IF(OR(P249="RAPPEL",P249="PLANIFIE"),N249-TODAY(),""))</f>
        <v/>
      </c>
      <c r="R249" t="str">
        <f ca="1">IF(ISNUMBER(Q249),Q249+(ROW()-59)/100000,"")</f>
        <v/>
      </c>
    </row>
    <row r="250" spans="10:18" x14ac:dyDescent="0.3">
      <c r="J250">
        <v>191</v>
      </c>
      <c r="K250" t="str">
        <f>IFERROR('💉 Calendrier Vaccinal'!B26&amp;" "&amp;'💉 Calendrier Vaccinal'!C26,"")</f>
        <v xml:space="preserve"> </v>
      </c>
      <c r="L250">
        <f>IFERROR('💉 Calendrier Vaccinal'!E26,"")</f>
        <v>0</v>
      </c>
      <c r="M250" t="s">
        <v>66</v>
      </c>
      <c r="N250" s="125" t="str">
        <f>IFERROR('💉 Calendrier Vaccinal'!F26,"")</f>
        <v/>
      </c>
      <c r="O250" s="125">
        <f>IFERROR('💉 Calendrier Vaccinal'!G26,"")</f>
        <v>0</v>
      </c>
      <c r="P250" t="str">
        <f ca="1">IF(K250="","VIDE",IF(AND(ISNUMBER(O250),O250&gt;0),"ADMIN",IF(NOT(ISNUMBER(N250)),"VIDE",IF(TODAY()&gt;N250,"URGENT",IF(TODAY()&gt;=N250-30,"RAPPEL",IF(TODAY()&gt;=N250-90,"PLANIFIE","FUTUR"))))))</f>
        <v>VIDE</v>
      </c>
      <c r="Q250" t="str">
        <f ca="1">IF(P250="URGENT",TODAY()-N250,IF(OR(P250="RAPPEL",P250="PLANIFIE"),N250-TODAY(),""))</f>
        <v/>
      </c>
      <c r="R250" t="str">
        <f ca="1">IF(ISNUMBER(Q250),Q250+(ROW()-59)/100000,"")</f>
        <v/>
      </c>
    </row>
    <row r="251" spans="10:18" x14ac:dyDescent="0.3">
      <c r="J251">
        <v>192</v>
      </c>
      <c r="K251" t="str">
        <f>IFERROR('💉 Calendrier Vaccinal'!B26&amp;" "&amp;'💉 Calendrier Vaccinal'!C26,"")</f>
        <v xml:space="preserve"> </v>
      </c>
      <c r="L251">
        <f>IFERROR('💉 Calendrier Vaccinal'!E26,"")</f>
        <v>0</v>
      </c>
      <c r="M251" t="s">
        <v>67</v>
      </c>
      <c r="N251" s="125" t="str">
        <f>IFERROR('💉 Calendrier Vaccinal'!I26,"")</f>
        <v/>
      </c>
      <c r="O251" s="125">
        <f>IFERROR('💉 Calendrier Vaccinal'!J26,"")</f>
        <v>0</v>
      </c>
      <c r="P251" t="str">
        <f ca="1">IF(K251="","VIDE",IF(AND(ISNUMBER(O251),O251&gt;0),"ADMIN",IF(NOT(ISNUMBER(N251)),"VIDE",IF(TODAY()&gt;N251,"URGENT",IF(TODAY()&gt;=N251-30,"RAPPEL",IF(TODAY()&gt;=N251-90,"PLANIFIE","FUTUR"))))))</f>
        <v>VIDE</v>
      </c>
      <c r="Q251" t="str">
        <f ca="1">IF(P251="URGENT",TODAY()-N251,IF(OR(P251="RAPPEL",P251="PLANIFIE"),N251-TODAY(),""))</f>
        <v/>
      </c>
      <c r="R251" t="str">
        <f ca="1">IF(ISNUMBER(Q251),Q251+(ROW()-59)/100000,"")</f>
        <v/>
      </c>
    </row>
    <row r="252" spans="10:18" x14ac:dyDescent="0.3">
      <c r="J252">
        <v>193</v>
      </c>
      <c r="K252" t="str">
        <f>IFERROR('💉 Calendrier Vaccinal'!B26&amp;" "&amp;'💉 Calendrier Vaccinal'!C26,"")</f>
        <v xml:space="preserve"> </v>
      </c>
      <c r="L252">
        <f>IFERROR('💉 Calendrier Vaccinal'!E26,"")</f>
        <v>0</v>
      </c>
      <c r="M252" t="s">
        <v>68</v>
      </c>
      <c r="N252" s="125" t="str">
        <f>IFERROR('💉 Calendrier Vaccinal'!L26,"")</f>
        <v/>
      </c>
      <c r="O252" s="125">
        <f>IFERROR('💉 Calendrier Vaccinal'!M26,"")</f>
        <v>0</v>
      </c>
      <c r="P252" t="str">
        <f ca="1">IF(K252="","VIDE",IF(AND(ISNUMBER(O252),O252&gt;0),"ADMIN",IF(NOT(ISNUMBER(N252)),"VIDE",IF(TODAY()&gt;N252,"URGENT",IF(TODAY()&gt;=N252-30,"RAPPEL",IF(TODAY()&gt;=N252-90,"PLANIFIE","FUTUR"))))))</f>
        <v>VIDE</v>
      </c>
      <c r="Q252" t="str">
        <f ca="1">IF(P252="URGENT",TODAY()-N252,IF(OR(P252="RAPPEL",P252="PLANIFIE"),N252-TODAY(),""))</f>
        <v/>
      </c>
      <c r="R252" t="str">
        <f ca="1">IF(ISNUMBER(Q252),Q252+(ROW()-59)/100000,"")</f>
        <v/>
      </c>
    </row>
    <row r="253" spans="10:18" x14ac:dyDescent="0.3">
      <c r="J253">
        <v>194</v>
      </c>
      <c r="K253" t="str">
        <f>IFERROR('💉 Calendrier Vaccinal'!B26&amp;" "&amp;'💉 Calendrier Vaccinal'!C26,"")</f>
        <v xml:space="preserve"> </v>
      </c>
      <c r="L253">
        <f>IFERROR('💉 Calendrier Vaccinal'!E26,"")</f>
        <v>0</v>
      </c>
      <c r="M253" t="s">
        <v>70</v>
      </c>
      <c r="N253" s="125" t="str">
        <f>IFERROR('💉 Calendrier Vaccinal'!O26,"")</f>
        <v/>
      </c>
      <c r="O253" s="125">
        <f>IFERROR('💉 Calendrier Vaccinal'!P26,"")</f>
        <v>0</v>
      </c>
      <c r="P253" t="str">
        <f ca="1">IF(K253="","VIDE",IF(AND(ISNUMBER(O253),O253&gt;0),"ADMIN",IF(NOT(ISNUMBER(N253)),"VIDE",IF(TODAY()&gt;N253,"URGENT",IF(TODAY()&gt;=N253-30,"RAPPEL",IF(TODAY()&gt;=N253-90,"PLANIFIE","FUTUR"))))))</f>
        <v>VIDE</v>
      </c>
      <c r="Q253" t="str">
        <f ca="1">IF(P253="URGENT",TODAY()-N253,IF(OR(P253="RAPPEL",P253="PLANIFIE"),N253-TODAY(),""))</f>
        <v/>
      </c>
      <c r="R253" t="str">
        <f ca="1">IF(ISNUMBER(Q253),Q253+(ROW()-59)/100000,"")</f>
        <v/>
      </c>
    </row>
    <row r="254" spans="10:18" x14ac:dyDescent="0.3">
      <c r="J254">
        <v>195</v>
      </c>
      <c r="K254" t="str">
        <f>IFERROR('💉 Calendrier Vaccinal'!B26&amp;" "&amp;'💉 Calendrier Vaccinal'!C26,"")</f>
        <v xml:space="preserve"> </v>
      </c>
      <c r="L254">
        <f>IFERROR('💉 Calendrier Vaccinal'!E26,"")</f>
        <v>0</v>
      </c>
      <c r="M254" t="s">
        <v>71</v>
      </c>
      <c r="N254" s="125" t="str">
        <f>IFERROR('💉 Calendrier Vaccinal'!R26,"")</f>
        <v/>
      </c>
      <c r="O254" s="125">
        <f>IFERROR('💉 Calendrier Vaccinal'!S26,"")</f>
        <v>0</v>
      </c>
      <c r="P254" t="str">
        <f ca="1">IF(K254="","VIDE",IF(AND(ISNUMBER(O254),O254&gt;0),"ADMIN",IF(NOT(ISNUMBER(N254)),"VIDE",IF(TODAY()&gt;N254,"URGENT",IF(TODAY()&gt;=N254-30,"RAPPEL",IF(TODAY()&gt;=N254-90,"PLANIFIE","FUTUR"))))))</f>
        <v>VIDE</v>
      </c>
      <c r="Q254" t="str">
        <f ca="1">IF(P254="URGENT",TODAY()-N254,IF(OR(P254="RAPPEL",P254="PLANIFIE"),N254-TODAY(),""))</f>
        <v/>
      </c>
      <c r="R254" t="str">
        <f ca="1">IF(ISNUMBER(Q254),Q254+(ROW()-59)/100000,"")</f>
        <v/>
      </c>
    </row>
    <row r="255" spans="10:18" x14ac:dyDescent="0.3">
      <c r="J255">
        <v>196</v>
      </c>
      <c r="K255" t="str">
        <f>IFERROR('💉 Calendrier Vaccinal'!B26&amp;" "&amp;'💉 Calendrier Vaccinal'!C26,"")</f>
        <v xml:space="preserve"> </v>
      </c>
      <c r="L255">
        <f>IFERROR('💉 Calendrier Vaccinal'!E26,"")</f>
        <v>0</v>
      </c>
      <c r="M255" t="s">
        <v>72</v>
      </c>
      <c r="N255" s="125" t="str">
        <f>IFERROR('💉 Calendrier Vaccinal'!U26,"")</f>
        <v/>
      </c>
      <c r="O255" s="125">
        <f>IFERROR('💉 Calendrier Vaccinal'!V26,"")</f>
        <v>0</v>
      </c>
      <c r="P255" t="str">
        <f ca="1">IF(K255="","VIDE",IF(AND(ISNUMBER(O255),O255&gt;0),"ADMIN",IF(NOT(ISNUMBER(N255)),"VIDE",IF(TODAY()&gt;N255,"URGENT",IF(TODAY()&gt;=N255-30,"RAPPEL",IF(TODAY()&gt;=N255-90,"PLANIFIE","FUTUR"))))))</f>
        <v>VIDE</v>
      </c>
      <c r="Q255" t="str">
        <f ca="1">IF(P255="URGENT",TODAY()-N255,IF(OR(P255="RAPPEL",P255="PLANIFIE"),N255-TODAY(),""))</f>
        <v/>
      </c>
      <c r="R255" t="str">
        <f ca="1">IF(ISNUMBER(Q255),Q255+(ROW()-59)/100000,"")</f>
        <v/>
      </c>
    </row>
    <row r="256" spans="10:18" x14ac:dyDescent="0.3">
      <c r="J256">
        <v>197</v>
      </c>
      <c r="K256" t="str">
        <f>IFERROR('💉 Calendrier Vaccinal'!B26&amp;" "&amp;'💉 Calendrier Vaccinal'!C26,"")</f>
        <v xml:space="preserve"> </v>
      </c>
      <c r="L256">
        <f>IFERROR('💉 Calendrier Vaccinal'!E26,"")</f>
        <v>0</v>
      </c>
      <c r="M256" t="s">
        <v>259</v>
      </c>
      <c r="N256" s="125" t="str">
        <f>IFERROR('💉 Calendrier Vaccinal'!X26,"")</f>
        <v/>
      </c>
      <c r="O256" s="125">
        <f>IFERROR('💉 Calendrier Vaccinal'!Y26,"")</f>
        <v>0</v>
      </c>
      <c r="P256" t="str">
        <f ca="1">IF(K256="","VIDE",IF(AND(ISNUMBER(O256),O256&gt;0),"ADMIN",IF(NOT(ISNUMBER(N256)),"VIDE",IF(TODAY()&gt;N256,"URGENT",IF(TODAY()&gt;=N256-30,"RAPPEL",IF(TODAY()&gt;=N256-90,"PLANIFIE","FUTUR"))))))</f>
        <v>VIDE</v>
      </c>
      <c r="Q256" t="str">
        <f ca="1">IF(P256="URGENT",TODAY()-N256,IF(OR(P256="RAPPEL",P256="PLANIFIE"),N256-TODAY(),""))</f>
        <v/>
      </c>
      <c r="R256" t="str">
        <f ca="1">IF(ISNUMBER(Q256),Q256+(ROW()-59)/100000,"")</f>
        <v/>
      </c>
    </row>
    <row r="257" spans="10:18" x14ac:dyDescent="0.3">
      <c r="J257">
        <v>198</v>
      </c>
      <c r="K257" t="str">
        <f>IFERROR('💉 Calendrier Vaccinal'!B26&amp;" "&amp;'💉 Calendrier Vaccinal'!C26,"")</f>
        <v xml:space="preserve"> </v>
      </c>
      <c r="L257">
        <f>IFERROR('💉 Calendrier Vaccinal'!E26,"")</f>
        <v>0</v>
      </c>
      <c r="M257" t="s">
        <v>73</v>
      </c>
      <c r="N257" s="125" t="str">
        <f>IFERROR('💉 Calendrier Vaccinal'!AA26,"")</f>
        <v/>
      </c>
      <c r="O257" s="125">
        <f>IFERROR('💉 Calendrier Vaccinal'!AB26,"")</f>
        <v>0</v>
      </c>
      <c r="P257" t="str">
        <f ca="1">IF(K257="","VIDE",IF(AND(ISNUMBER(O257),O257&gt;0),"ADMIN",IF(NOT(ISNUMBER(N257)),"VIDE",IF(TODAY()&gt;N257,"URGENT",IF(TODAY()&gt;=N257-30,"RAPPEL",IF(TODAY()&gt;=N257-90,"PLANIFIE","FUTUR"))))))</f>
        <v>VIDE</v>
      </c>
      <c r="Q257" t="str">
        <f ca="1">IF(P257="URGENT",TODAY()-N257,IF(OR(P257="RAPPEL",P257="PLANIFIE"),N257-TODAY(),""))</f>
        <v/>
      </c>
      <c r="R257" t="str">
        <f ca="1">IF(ISNUMBER(Q257),Q257+(ROW()-59)/100000,"")</f>
        <v/>
      </c>
    </row>
    <row r="258" spans="10:18" x14ac:dyDescent="0.3">
      <c r="J258">
        <v>199</v>
      </c>
      <c r="K258" t="str">
        <f>IFERROR('💉 Calendrier Vaccinal'!B26&amp;" "&amp;'💉 Calendrier Vaccinal'!C26,"")</f>
        <v xml:space="preserve"> </v>
      </c>
      <c r="L258">
        <f>IFERROR('💉 Calendrier Vaccinal'!E26,"")</f>
        <v>0</v>
      </c>
      <c r="M258" t="s">
        <v>74</v>
      </c>
      <c r="N258" s="125" t="str">
        <f>IFERROR('💉 Calendrier Vaccinal'!AD26,"")</f>
        <v/>
      </c>
      <c r="O258" s="125">
        <f>IFERROR('💉 Calendrier Vaccinal'!AE26,"")</f>
        <v>0</v>
      </c>
      <c r="P258" t="str">
        <f ca="1">IF(K258="","VIDE",IF(AND(ISNUMBER(O258),O258&gt;0),"ADMIN",IF(NOT(ISNUMBER(N258)),"VIDE",IF(TODAY()&gt;N258,"URGENT",IF(TODAY()&gt;=N258-30,"RAPPEL",IF(TODAY()&gt;=N258-90,"PLANIFIE","FUTUR"))))))</f>
        <v>VIDE</v>
      </c>
      <c r="Q258" t="str">
        <f ca="1">IF(P258="URGENT",TODAY()-N258,IF(OR(P258="RAPPEL",P258="PLANIFIE"),N258-TODAY(),""))</f>
        <v/>
      </c>
      <c r="R258" t="str">
        <f ca="1">IF(ISNUMBER(Q258),Q258+(ROW()-59)/100000,"")</f>
        <v/>
      </c>
    </row>
    <row r="259" spans="10:18" x14ac:dyDescent="0.3">
      <c r="J259">
        <v>200</v>
      </c>
      <c r="K259" t="str">
        <f>IFERROR('💉 Calendrier Vaccinal'!B26&amp;" "&amp;'💉 Calendrier Vaccinal'!C26,"")</f>
        <v xml:space="preserve"> </v>
      </c>
      <c r="L259">
        <f>IFERROR('💉 Calendrier Vaccinal'!E26,"")</f>
        <v>0</v>
      </c>
      <c r="M259" t="s">
        <v>260</v>
      </c>
      <c r="N259" s="125" t="str">
        <f>IFERROR('💉 Calendrier Vaccinal'!AG26,"")</f>
        <v/>
      </c>
      <c r="O259" s="125">
        <f>IFERROR('💉 Calendrier Vaccinal'!AH26,"")</f>
        <v>0</v>
      </c>
      <c r="P259" t="str">
        <f ca="1">IF(K259="","VIDE",IF(AND(ISNUMBER(O259),O259&gt;0),"ADMIN",IF(NOT(ISNUMBER(N259)),"VIDE",IF(TODAY()&gt;N259,"URGENT",IF(TODAY()&gt;=N259-30,"RAPPEL",IF(TODAY()&gt;=N259-90,"PLANIFIE","FUTUR"))))))</f>
        <v>VIDE</v>
      </c>
      <c r="Q259" t="str">
        <f ca="1">IF(P259="URGENT",TODAY()-N259,IF(OR(P259="RAPPEL",P259="PLANIFIE"),N259-TODAY(),""))</f>
        <v/>
      </c>
      <c r="R259" t="str">
        <f ca="1">IF(ISNUMBER(Q259),Q259+(ROW()-59)/100000,"")</f>
        <v/>
      </c>
    </row>
    <row r="260" spans="10:18" x14ac:dyDescent="0.3">
      <c r="J260">
        <v>201</v>
      </c>
      <c r="K260" t="str">
        <f>IFERROR('💉 Calendrier Vaccinal'!B27&amp;" "&amp;'💉 Calendrier Vaccinal'!C27,"")</f>
        <v xml:space="preserve"> </v>
      </c>
      <c r="L260">
        <f>IFERROR('💉 Calendrier Vaccinal'!E27,"")</f>
        <v>0</v>
      </c>
      <c r="M260" t="s">
        <v>66</v>
      </c>
      <c r="N260" s="125" t="str">
        <f>IFERROR('💉 Calendrier Vaccinal'!F27,"")</f>
        <v/>
      </c>
      <c r="O260" s="125">
        <f>IFERROR('💉 Calendrier Vaccinal'!G27,"")</f>
        <v>0</v>
      </c>
      <c r="P260" t="str">
        <f ca="1">IF(K260="","VIDE",IF(AND(ISNUMBER(O260),O260&gt;0),"ADMIN",IF(NOT(ISNUMBER(N260)),"VIDE",IF(TODAY()&gt;N260,"URGENT",IF(TODAY()&gt;=N260-30,"RAPPEL",IF(TODAY()&gt;=N260-90,"PLANIFIE","FUTUR"))))))</f>
        <v>VIDE</v>
      </c>
      <c r="Q260" t="str">
        <f ca="1">IF(P260="URGENT",TODAY()-N260,IF(OR(P260="RAPPEL",P260="PLANIFIE"),N260-TODAY(),""))</f>
        <v/>
      </c>
      <c r="R260" t="str">
        <f ca="1">IF(ISNUMBER(Q260),Q260+(ROW()-59)/100000,"")</f>
        <v/>
      </c>
    </row>
    <row r="261" spans="10:18" x14ac:dyDescent="0.3">
      <c r="J261">
        <v>202</v>
      </c>
      <c r="K261" t="str">
        <f>IFERROR('💉 Calendrier Vaccinal'!B27&amp;" "&amp;'💉 Calendrier Vaccinal'!C27,"")</f>
        <v xml:space="preserve"> </v>
      </c>
      <c r="L261">
        <f>IFERROR('💉 Calendrier Vaccinal'!E27,"")</f>
        <v>0</v>
      </c>
      <c r="M261" t="s">
        <v>67</v>
      </c>
      <c r="N261" s="125" t="str">
        <f>IFERROR('💉 Calendrier Vaccinal'!I27,"")</f>
        <v/>
      </c>
      <c r="O261" s="125">
        <f>IFERROR('💉 Calendrier Vaccinal'!J27,"")</f>
        <v>0</v>
      </c>
      <c r="P261" t="str">
        <f ca="1">IF(K261="","VIDE",IF(AND(ISNUMBER(O261),O261&gt;0),"ADMIN",IF(NOT(ISNUMBER(N261)),"VIDE",IF(TODAY()&gt;N261,"URGENT",IF(TODAY()&gt;=N261-30,"RAPPEL",IF(TODAY()&gt;=N261-90,"PLANIFIE","FUTUR"))))))</f>
        <v>VIDE</v>
      </c>
      <c r="Q261" t="str">
        <f ca="1">IF(P261="URGENT",TODAY()-N261,IF(OR(P261="RAPPEL",P261="PLANIFIE"),N261-TODAY(),""))</f>
        <v/>
      </c>
      <c r="R261" t="str">
        <f ca="1">IF(ISNUMBER(Q261),Q261+(ROW()-59)/100000,"")</f>
        <v/>
      </c>
    </row>
    <row r="262" spans="10:18" x14ac:dyDescent="0.3">
      <c r="J262">
        <v>203</v>
      </c>
      <c r="K262" t="str">
        <f>IFERROR('💉 Calendrier Vaccinal'!B27&amp;" "&amp;'💉 Calendrier Vaccinal'!C27,"")</f>
        <v xml:space="preserve"> </v>
      </c>
      <c r="L262">
        <f>IFERROR('💉 Calendrier Vaccinal'!E27,"")</f>
        <v>0</v>
      </c>
      <c r="M262" t="s">
        <v>68</v>
      </c>
      <c r="N262" s="125" t="str">
        <f>IFERROR('💉 Calendrier Vaccinal'!L27,"")</f>
        <v/>
      </c>
      <c r="O262" s="125">
        <f>IFERROR('💉 Calendrier Vaccinal'!M27,"")</f>
        <v>0</v>
      </c>
      <c r="P262" t="str">
        <f ca="1">IF(K262="","VIDE",IF(AND(ISNUMBER(O262),O262&gt;0),"ADMIN",IF(NOT(ISNUMBER(N262)),"VIDE",IF(TODAY()&gt;N262,"URGENT",IF(TODAY()&gt;=N262-30,"RAPPEL",IF(TODAY()&gt;=N262-90,"PLANIFIE","FUTUR"))))))</f>
        <v>VIDE</v>
      </c>
      <c r="Q262" t="str">
        <f ca="1">IF(P262="URGENT",TODAY()-N262,IF(OR(P262="RAPPEL",P262="PLANIFIE"),N262-TODAY(),""))</f>
        <v/>
      </c>
      <c r="R262" t="str">
        <f ca="1">IF(ISNUMBER(Q262),Q262+(ROW()-59)/100000,"")</f>
        <v/>
      </c>
    </row>
    <row r="263" spans="10:18" x14ac:dyDescent="0.3">
      <c r="J263">
        <v>204</v>
      </c>
      <c r="K263" t="str">
        <f>IFERROR('💉 Calendrier Vaccinal'!B27&amp;" "&amp;'💉 Calendrier Vaccinal'!C27,"")</f>
        <v xml:space="preserve"> </v>
      </c>
      <c r="L263">
        <f>IFERROR('💉 Calendrier Vaccinal'!E27,"")</f>
        <v>0</v>
      </c>
      <c r="M263" t="s">
        <v>70</v>
      </c>
      <c r="N263" s="125" t="str">
        <f>IFERROR('💉 Calendrier Vaccinal'!O27,"")</f>
        <v/>
      </c>
      <c r="O263" s="125">
        <f>IFERROR('💉 Calendrier Vaccinal'!P27,"")</f>
        <v>0</v>
      </c>
      <c r="P263" t="str">
        <f ca="1">IF(K263="","VIDE",IF(AND(ISNUMBER(O263),O263&gt;0),"ADMIN",IF(NOT(ISNUMBER(N263)),"VIDE",IF(TODAY()&gt;N263,"URGENT",IF(TODAY()&gt;=N263-30,"RAPPEL",IF(TODAY()&gt;=N263-90,"PLANIFIE","FUTUR"))))))</f>
        <v>VIDE</v>
      </c>
      <c r="Q263" t="str">
        <f ca="1">IF(P263="URGENT",TODAY()-N263,IF(OR(P263="RAPPEL",P263="PLANIFIE"),N263-TODAY(),""))</f>
        <v/>
      </c>
      <c r="R263" t="str">
        <f ca="1">IF(ISNUMBER(Q263),Q263+(ROW()-59)/100000,"")</f>
        <v/>
      </c>
    </row>
    <row r="264" spans="10:18" x14ac:dyDescent="0.3">
      <c r="J264">
        <v>205</v>
      </c>
      <c r="K264" t="str">
        <f>IFERROR('💉 Calendrier Vaccinal'!B27&amp;" "&amp;'💉 Calendrier Vaccinal'!C27,"")</f>
        <v xml:space="preserve"> </v>
      </c>
      <c r="L264">
        <f>IFERROR('💉 Calendrier Vaccinal'!E27,"")</f>
        <v>0</v>
      </c>
      <c r="M264" t="s">
        <v>71</v>
      </c>
      <c r="N264" s="125" t="str">
        <f>IFERROR('💉 Calendrier Vaccinal'!R27,"")</f>
        <v/>
      </c>
      <c r="O264" s="125">
        <f>IFERROR('💉 Calendrier Vaccinal'!S27,"")</f>
        <v>0</v>
      </c>
      <c r="P264" t="str">
        <f ca="1">IF(K264="","VIDE",IF(AND(ISNUMBER(O264),O264&gt;0),"ADMIN",IF(NOT(ISNUMBER(N264)),"VIDE",IF(TODAY()&gt;N264,"URGENT",IF(TODAY()&gt;=N264-30,"RAPPEL",IF(TODAY()&gt;=N264-90,"PLANIFIE","FUTUR"))))))</f>
        <v>VIDE</v>
      </c>
      <c r="Q264" t="str">
        <f ca="1">IF(P264="URGENT",TODAY()-N264,IF(OR(P264="RAPPEL",P264="PLANIFIE"),N264-TODAY(),""))</f>
        <v/>
      </c>
      <c r="R264" t="str">
        <f ca="1">IF(ISNUMBER(Q264),Q264+(ROW()-59)/100000,"")</f>
        <v/>
      </c>
    </row>
    <row r="265" spans="10:18" x14ac:dyDescent="0.3">
      <c r="J265">
        <v>206</v>
      </c>
      <c r="K265" t="str">
        <f>IFERROR('💉 Calendrier Vaccinal'!B27&amp;" "&amp;'💉 Calendrier Vaccinal'!C27,"")</f>
        <v xml:space="preserve"> </v>
      </c>
      <c r="L265">
        <f>IFERROR('💉 Calendrier Vaccinal'!E27,"")</f>
        <v>0</v>
      </c>
      <c r="M265" t="s">
        <v>72</v>
      </c>
      <c r="N265" s="125" t="str">
        <f>IFERROR('💉 Calendrier Vaccinal'!U27,"")</f>
        <v/>
      </c>
      <c r="O265" s="125">
        <f>IFERROR('💉 Calendrier Vaccinal'!V27,"")</f>
        <v>0</v>
      </c>
      <c r="P265" t="str">
        <f ca="1">IF(K265="","VIDE",IF(AND(ISNUMBER(O265),O265&gt;0),"ADMIN",IF(NOT(ISNUMBER(N265)),"VIDE",IF(TODAY()&gt;N265,"URGENT",IF(TODAY()&gt;=N265-30,"RAPPEL",IF(TODAY()&gt;=N265-90,"PLANIFIE","FUTUR"))))))</f>
        <v>VIDE</v>
      </c>
      <c r="Q265" t="str">
        <f ca="1">IF(P265="URGENT",TODAY()-N265,IF(OR(P265="RAPPEL",P265="PLANIFIE"),N265-TODAY(),""))</f>
        <v/>
      </c>
      <c r="R265" t="str">
        <f ca="1">IF(ISNUMBER(Q265),Q265+(ROW()-59)/100000,"")</f>
        <v/>
      </c>
    </row>
    <row r="266" spans="10:18" x14ac:dyDescent="0.3">
      <c r="J266">
        <v>207</v>
      </c>
      <c r="K266" t="str">
        <f>IFERROR('💉 Calendrier Vaccinal'!B27&amp;" "&amp;'💉 Calendrier Vaccinal'!C27,"")</f>
        <v xml:space="preserve"> </v>
      </c>
      <c r="L266">
        <f>IFERROR('💉 Calendrier Vaccinal'!E27,"")</f>
        <v>0</v>
      </c>
      <c r="M266" t="s">
        <v>259</v>
      </c>
      <c r="N266" s="125" t="str">
        <f>IFERROR('💉 Calendrier Vaccinal'!X27,"")</f>
        <v/>
      </c>
      <c r="O266" s="125">
        <f>IFERROR('💉 Calendrier Vaccinal'!Y27,"")</f>
        <v>0</v>
      </c>
      <c r="P266" t="str">
        <f ca="1">IF(K266="","VIDE",IF(AND(ISNUMBER(O266),O266&gt;0),"ADMIN",IF(NOT(ISNUMBER(N266)),"VIDE",IF(TODAY()&gt;N266,"URGENT",IF(TODAY()&gt;=N266-30,"RAPPEL",IF(TODAY()&gt;=N266-90,"PLANIFIE","FUTUR"))))))</f>
        <v>VIDE</v>
      </c>
      <c r="Q266" t="str">
        <f ca="1">IF(P266="URGENT",TODAY()-N266,IF(OR(P266="RAPPEL",P266="PLANIFIE"),N266-TODAY(),""))</f>
        <v/>
      </c>
      <c r="R266" t="str">
        <f ca="1">IF(ISNUMBER(Q266),Q266+(ROW()-59)/100000,"")</f>
        <v/>
      </c>
    </row>
    <row r="267" spans="10:18" x14ac:dyDescent="0.3">
      <c r="J267">
        <v>208</v>
      </c>
      <c r="K267" t="str">
        <f>IFERROR('💉 Calendrier Vaccinal'!B27&amp;" "&amp;'💉 Calendrier Vaccinal'!C27,"")</f>
        <v xml:space="preserve"> </v>
      </c>
      <c r="L267">
        <f>IFERROR('💉 Calendrier Vaccinal'!E27,"")</f>
        <v>0</v>
      </c>
      <c r="M267" t="s">
        <v>73</v>
      </c>
      <c r="N267" s="125" t="str">
        <f>IFERROR('💉 Calendrier Vaccinal'!AA27,"")</f>
        <v/>
      </c>
      <c r="O267" s="125">
        <f>IFERROR('💉 Calendrier Vaccinal'!AB27,"")</f>
        <v>0</v>
      </c>
      <c r="P267" t="str">
        <f ca="1">IF(K267="","VIDE",IF(AND(ISNUMBER(O267),O267&gt;0),"ADMIN",IF(NOT(ISNUMBER(N267)),"VIDE",IF(TODAY()&gt;N267,"URGENT",IF(TODAY()&gt;=N267-30,"RAPPEL",IF(TODAY()&gt;=N267-90,"PLANIFIE","FUTUR"))))))</f>
        <v>VIDE</v>
      </c>
      <c r="Q267" t="str">
        <f ca="1">IF(P267="URGENT",TODAY()-N267,IF(OR(P267="RAPPEL",P267="PLANIFIE"),N267-TODAY(),""))</f>
        <v/>
      </c>
      <c r="R267" t="str">
        <f ca="1">IF(ISNUMBER(Q267),Q267+(ROW()-59)/100000,"")</f>
        <v/>
      </c>
    </row>
    <row r="268" spans="10:18" x14ac:dyDescent="0.3">
      <c r="J268">
        <v>209</v>
      </c>
      <c r="K268" t="str">
        <f>IFERROR('💉 Calendrier Vaccinal'!B27&amp;" "&amp;'💉 Calendrier Vaccinal'!C27,"")</f>
        <v xml:space="preserve"> </v>
      </c>
      <c r="L268">
        <f>IFERROR('💉 Calendrier Vaccinal'!E27,"")</f>
        <v>0</v>
      </c>
      <c r="M268" t="s">
        <v>74</v>
      </c>
      <c r="N268" s="125" t="str">
        <f>IFERROR('💉 Calendrier Vaccinal'!AD27,"")</f>
        <v/>
      </c>
      <c r="O268" s="125">
        <f>IFERROR('💉 Calendrier Vaccinal'!AE27,"")</f>
        <v>0</v>
      </c>
      <c r="P268" t="str">
        <f ca="1">IF(K268="","VIDE",IF(AND(ISNUMBER(O268),O268&gt;0),"ADMIN",IF(NOT(ISNUMBER(N268)),"VIDE",IF(TODAY()&gt;N268,"URGENT",IF(TODAY()&gt;=N268-30,"RAPPEL",IF(TODAY()&gt;=N268-90,"PLANIFIE","FUTUR"))))))</f>
        <v>VIDE</v>
      </c>
      <c r="Q268" t="str">
        <f ca="1">IF(P268="URGENT",TODAY()-N268,IF(OR(P268="RAPPEL",P268="PLANIFIE"),N268-TODAY(),""))</f>
        <v/>
      </c>
      <c r="R268" t="str">
        <f ca="1">IF(ISNUMBER(Q268),Q268+(ROW()-59)/100000,"")</f>
        <v/>
      </c>
    </row>
    <row r="269" spans="10:18" x14ac:dyDescent="0.3">
      <c r="J269">
        <v>210</v>
      </c>
      <c r="K269" t="str">
        <f>IFERROR('💉 Calendrier Vaccinal'!B27&amp;" "&amp;'💉 Calendrier Vaccinal'!C27,"")</f>
        <v xml:space="preserve"> </v>
      </c>
      <c r="L269">
        <f>IFERROR('💉 Calendrier Vaccinal'!E27,"")</f>
        <v>0</v>
      </c>
      <c r="M269" t="s">
        <v>260</v>
      </c>
      <c r="N269" s="125" t="str">
        <f>IFERROR('💉 Calendrier Vaccinal'!AG27,"")</f>
        <v/>
      </c>
      <c r="O269" s="125">
        <f>IFERROR('💉 Calendrier Vaccinal'!AH27,"")</f>
        <v>0</v>
      </c>
      <c r="P269" t="str">
        <f ca="1">IF(K269="","VIDE",IF(AND(ISNUMBER(O269),O269&gt;0),"ADMIN",IF(NOT(ISNUMBER(N269)),"VIDE",IF(TODAY()&gt;N269,"URGENT",IF(TODAY()&gt;=N269-30,"RAPPEL",IF(TODAY()&gt;=N269-90,"PLANIFIE","FUTUR"))))))</f>
        <v>VIDE</v>
      </c>
      <c r="Q269" t="str">
        <f ca="1">IF(P269="URGENT",TODAY()-N269,IF(OR(P269="RAPPEL",P269="PLANIFIE"),N269-TODAY(),""))</f>
        <v/>
      </c>
      <c r="R269" t="str">
        <f ca="1">IF(ISNUMBER(Q269),Q269+(ROW()-59)/100000,"")</f>
        <v/>
      </c>
    </row>
    <row r="270" spans="10:18" x14ac:dyDescent="0.3">
      <c r="J270">
        <v>211</v>
      </c>
      <c r="K270" t="str">
        <f>IFERROR('💉 Calendrier Vaccinal'!B28&amp;" "&amp;'💉 Calendrier Vaccinal'!C28,"")</f>
        <v xml:space="preserve"> </v>
      </c>
      <c r="L270">
        <f>IFERROR('💉 Calendrier Vaccinal'!E28,"")</f>
        <v>0</v>
      </c>
      <c r="M270" t="s">
        <v>66</v>
      </c>
      <c r="N270" s="125" t="str">
        <f>IFERROR('💉 Calendrier Vaccinal'!F28,"")</f>
        <v/>
      </c>
      <c r="O270" s="125">
        <f>IFERROR('💉 Calendrier Vaccinal'!G28,"")</f>
        <v>0</v>
      </c>
      <c r="P270" t="str">
        <f ca="1">IF(K270="","VIDE",IF(AND(ISNUMBER(O270),O270&gt;0),"ADMIN",IF(NOT(ISNUMBER(N270)),"VIDE",IF(TODAY()&gt;N270,"URGENT",IF(TODAY()&gt;=N270-30,"RAPPEL",IF(TODAY()&gt;=N270-90,"PLANIFIE","FUTUR"))))))</f>
        <v>VIDE</v>
      </c>
      <c r="Q270" t="str">
        <f ca="1">IF(P270="URGENT",TODAY()-N270,IF(OR(P270="RAPPEL",P270="PLANIFIE"),N270-TODAY(),""))</f>
        <v/>
      </c>
      <c r="R270" t="str">
        <f ca="1">IF(ISNUMBER(Q270),Q270+(ROW()-59)/100000,"")</f>
        <v/>
      </c>
    </row>
    <row r="271" spans="10:18" x14ac:dyDescent="0.3">
      <c r="J271">
        <v>212</v>
      </c>
      <c r="K271" t="str">
        <f>IFERROR('💉 Calendrier Vaccinal'!B28&amp;" "&amp;'💉 Calendrier Vaccinal'!C28,"")</f>
        <v xml:space="preserve"> </v>
      </c>
      <c r="L271">
        <f>IFERROR('💉 Calendrier Vaccinal'!E28,"")</f>
        <v>0</v>
      </c>
      <c r="M271" t="s">
        <v>67</v>
      </c>
      <c r="N271" s="125" t="str">
        <f>IFERROR('💉 Calendrier Vaccinal'!I28,"")</f>
        <v/>
      </c>
      <c r="O271" s="125">
        <f>IFERROR('💉 Calendrier Vaccinal'!J28,"")</f>
        <v>0</v>
      </c>
      <c r="P271" t="str">
        <f ca="1">IF(K271="","VIDE",IF(AND(ISNUMBER(O271),O271&gt;0),"ADMIN",IF(NOT(ISNUMBER(N271)),"VIDE",IF(TODAY()&gt;N271,"URGENT",IF(TODAY()&gt;=N271-30,"RAPPEL",IF(TODAY()&gt;=N271-90,"PLANIFIE","FUTUR"))))))</f>
        <v>VIDE</v>
      </c>
      <c r="Q271" t="str">
        <f ca="1">IF(P271="URGENT",TODAY()-N271,IF(OR(P271="RAPPEL",P271="PLANIFIE"),N271-TODAY(),""))</f>
        <v/>
      </c>
      <c r="R271" t="str">
        <f ca="1">IF(ISNUMBER(Q271),Q271+(ROW()-59)/100000,"")</f>
        <v/>
      </c>
    </row>
    <row r="272" spans="10:18" x14ac:dyDescent="0.3">
      <c r="J272">
        <v>213</v>
      </c>
      <c r="K272" t="str">
        <f>IFERROR('💉 Calendrier Vaccinal'!B28&amp;" "&amp;'💉 Calendrier Vaccinal'!C28,"")</f>
        <v xml:space="preserve"> </v>
      </c>
      <c r="L272">
        <f>IFERROR('💉 Calendrier Vaccinal'!E28,"")</f>
        <v>0</v>
      </c>
      <c r="M272" t="s">
        <v>68</v>
      </c>
      <c r="N272" s="125" t="str">
        <f>IFERROR('💉 Calendrier Vaccinal'!L28,"")</f>
        <v/>
      </c>
      <c r="O272" s="125">
        <f>IFERROR('💉 Calendrier Vaccinal'!M28,"")</f>
        <v>0</v>
      </c>
      <c r="P272" t="str">
        <f ca="1">IF(K272="","VIDE",IF(AND(ISNUMBER(O272),O272&gt;0),"ADMIN",IF(NOT(ISNUMBER(N272)),"VIDE",IF(TODAY()&gt;N272,"URGENT",IF(TODAY()&gt;=N272-30,"RAPPEL",IF(TODAY()&gt;=N272-90,"PLANIFIE","FUTUR"))))))</f>
        <v>VIDE</v>
      </c>
      <c r="Q272" t="str">
        <f ca="1">IF(P272="URGENT",TODAY()-N272,IF(OR(P272="RAPPEL",P272="PLANIFIE"),N272-TODAY(),""))</f>
        <v/>
      </c>
      <c r="R272" t="str">
        <f ca="1">IF(ISNUMBER(Q272),Q272+(ROW()-59)/100000,"")</f>
        <v/>
      </c>
    </row>
    <row r="273" spans="10:18" x14ac:dyDescent="0.3">
      <c r="J273">
        <v>214</v>
      </c>
      <c r="K273" t="str">
        <f>IFERROR('💉 Calendrier Vaccinal'!B28&amp;" "&amp;'💉 Calendrier Vaccinal'!C28,"")</f>
        <v xml:space="preserve"> </v>
      </c>
      <c r="L273">
        <f>IFERROR('💉 Calendrier Vaccinal'!E28,"")</f>
        <v>0</v>
      </c>
      <c r="M273" t="s">
        <v>70</v>
      </c>
      <c r="N273" s="125" t="str">
        <f>IFERROR('💉 Calendrier Vaccinal'!O28,"")</f>
        <v/>
      </c>
      <c r="O273" s="125">
        <f>IFERROR('💉 Calendrier Vaccinal'!P28,"")</f>
        <v>0</v>
      </c>
      <c r="P273" t="str">
        <f ca="1">IF(K273="","VIDE",IF(AND(ISNUMBER(O273),O273&gt;0),"ADMIN",IF(NOT(ISNUMBER(N273)),"VIDE",IF(TODAY()&gt;N273,"URGENT",IF(TODAY()&gt;=N273-30,"RAPPEL",IF(TODAY()&gt;=N273-90,"PLANIFIE","FUTUR"))))))</f>
        <v>VIDE</v>
      </c>
      <c r="Q273" t="str">
        <f ca="1">IF(P273="URGENT",TODAY()-N273,IF(OR(P273="RAPPEL",P273="PLANIFIE"),N273-TODAY(),""))</f>
        <v/>
      </c>
      <c r="R273" t="str">
        <f ca="1">IF(ISNUMBER(Q273),Q273+(ROW()-59)/100000,"")</f>
        <v/>
      </c>
    </row>
    <row r="274" spans="10:18" x14ac:dyDescent="0.3">
      <c r="J274">
        <v>215</v>
      </c>
      <c r="K274" t="str">
        <f>IFERROR('💉 Calendrier Vaccinal'!B28&amp;" "&amp;'💉 Calendrier Vaccinal'!C28,"")</f>
        <v xml:space="preserve"> </v>
      </c>
      <c r="L274">
        <f>IFERROR('💉 Calendrier Vaccinal'!E28,"")</f>
        <v>0</v>
      </c>
      <c r="M274" t="s">
        <v>71</v>
      </c>
      <c r="N274" s="125" t="str">
        <f>IFERROR('💉 Calendrier Vaccinal'!R28,"")</f>
        <v/>
      </c>
      <c r="O274" s="125">
        <f>IFERROR('💉 Calendrier Vaccinal'!S28,"")</f>
        <v>0</v>
      </c>
      <c r="P274" t="str">
        <f ca="1">IF(K274="","VIDE",IF(AND(ISNUMBER(O274),O274&gt;0),"ADMIN",IF(NOT(ISNUMBER(N274)),"VIDE",IF(TODAY()&gt;N274,"URGENT",IF(TODAY()&gt;=N274-30,"RAPPEL",IF(TODAY()&gt;=N274-90,"PLANIFIE","FUTUR"))))))</f>
        <v>VIDE</v>
      </c>
      <c r="Q274" t="str">
        <f ca="1">IF(P274="URGENT",TODAY()-N274,IF(OR(P274="RAPPEL",P274="PLANIFIE"),N274-TODAY(),""))</f>
        <v/>
      </c>
      <c r="R274" t="str">
        <f ca="1">IF(ISNUMBER(Q274),Q274+(ROW()-59)/100000,"")</f>
        <v/>
      </c>
    </row>
    <row r="275" spans="10:18" x14ac:dyDescent="0.3">
      <c r="J275">
        <v>216</v>
      </c>
      <c r="K275" t="str">
        <f>IFERROR('💉 Calendrier Vaccinal'!B28&amp;" "&amp;'💉 Calendrier Vaccinal'!C28,"")</f>
        <v xml:space="preserve"> </v>
      </c>
      <c r="L275">
        <f>IFERROR('💉 Calendrier Vaccinal'!E28,"")</f>
        <v>0</v>
      </c>
      <c r="M275" t="s">
        <v>72</v>
      </c>
      <c r="N275" s="125" t="str">
        <f>IFERROR('💉 Calendrier Vaccinal'!U28,"")</f>
        <v/>
      </c>
      <c r="O275" s="125">
        <f>IFERROR('💉 Calendrier Vaccinal'!V28,"")</f>
        <v>0</v>
      </c>
      <c r="P275" t="str">
        <f ca="1">IF(K275="","VIDE",IF(AND(ISNUMBER(O275),O275&gt;0),"ADMIN",IF(NOT(ISNUMBER(N275)),"VIDE",IF(TODAY()&gt;N275,"URGENT",IF(TODAY()&gt;=N275-30,"RAPPEL",IF(TODAY()&gt;=N275-90,"PLANIFIE","FUTUR"))))))</f>
        <v>VIDE</v>
      </c>
      <c r="Q275" t="str">
        <f ca="1">IF(P275="URGENT",TODAY()-N275,IF(OR(P275="RAPPEL",P275="PLANIFIE"),N275-TODAY(),""))</f>
        <v/>
      </c>
      <c r="R275" t="str">
        <f ca="1">IF(ISNUMBER(Q275),Q275+(ROW()-59)/100000,"")</f>
        <v/>
      </c>
    </row>
    <row r="276" spans="10:18" x14ac:dyDescent="0.3">
      <c r="J276">
        <v>217</v>
      </c>
      <c r="K276" t="str">
        <f>IFERROR('💉 Calendrier Vaccinal'!B28&amp;" "&amp;'💉 Calendrier Vaccinal'!C28,"")</f>
        <v xml:space="preserve"> </v>
      </c>
      <c r="L276">
        <f>IFERROR('💉 Calendrier Vaccinal'!E28,"")</f>
        <v>0</v>
      </c>
      <c r="M276" t="s">
        <v>259</v>
      </c>
      <c r="N276" s="125" t="str">
        <f>IFERROR('💉 Calendrier Vaccinal'!X28,"")</f>
        <v/>
      </c>
      <c r="O276" s="125">
        <f>IFERROR('💉 Calendrier Vaccinal'!Y28,"")</f>
        <v>0</v>
      </c>
      <c r="P276" t="str">
        <f ca="1">IF(K276="","VIDE",IF(AND(ISNUMBER(O276),O276&gt;0),"ADMIN",IF(NOT(ISNUMBER(N276)),"VIDE",IF(TODAY()&gt;N276,"URGENT",IF(TODAY()&gt;=N276-30,"RAPPEL",IF(TODAY()&gt;=N276-90,"PLANIFIE","FUTUR"))))))</f>
        <v>VIDE</v>
      </c>
      <c r="Q276" t="str">
        <f ca="1">IF(P276="URGENT",TODAY()-N276,IF(OR(P276="RAPPEL",P276="PLANIFIE"),N276-TODAY(),""))</f>
        <v/>
      </c>
      <c r="R276" t="str">
        <f ca="1">IF(ISNUMBER(Q276),Q276+(ROW()-59)/100000,"")</f>
        <v/>
      </c>
    </row>
    <row r="277" spans="10:18" x14ac:dyDescent="0.3">
      <c r="J277">
        <v>218</v>
      </c>
      <c r="K277" t="str">
        <f>IFERROR('💉 Calendrier Vaccinal'!B28&amp;" "&amp;'💉 Calendrier Vaccinal'!C28,"")</f>
        <v xml:space="preserve"> </v>
      </c>
      <c r="L277">
        <f>IFERROR('💉 Calendrier Vaccinal'!E28,"")</f>
        <v>0</v>
      </c>
      <c r="M277" t="s">
        <v>73</v>
      </c>
      <c r="N277" s="125" t="str">
        <f>IFERROR('💉 Calendrier Vaccinal'!AA28,"")</f>
        <v/>
      </c>
      <c r="O277" s="125">
        <f>IFERROR('💉 Calendrier Vaccinal'!AB28,"")</f>
        <v>0</v>
      </c>
      <c r="P277" t="str">
        <f ca="1">IF(K277="","VIDE",IF(AND(ISNUMBER(O277),O277&gt;0),"ADMIN",IF(NOT(ISNUMBER(N277)),"VIDE",IF(TODAY()&gt;N277,"URGENT",IF(TODAY()&gt;=N277-30,"RAPPEL",IF(TODAY()&gt;=N277-90,"PLANIFIE","FUTUR"))))))</f>
        <v>VIDE</v>
      </c>
      <c r="Q277" t="str">
        <f ca="1">IF(P277="URGENT",TODAY()-N277,IF(OR(P277="RAPPEL",P277="PLANIFIE"),N277-TODAY(),""))</f>
        <v/>
      </c>
      <c r="R277" t="str">
        <f ca="1">IF(ISNUMBER(Q277),Q277+(ROW()-59)/100000,"")</f>
        <v/>
      </c>
    </row>
    <row r="278" spans="10:18" x14ac:dyDescent="0.3">
      <c r="J278">
        <v>219</v>
      </c>
      <c r="K278" t="str">
        <f>IFERROR('💉 Calendrier Vaccinal'!B28&amp;" "&amp;'💉 Calendrier Vaccinal'!C28,"")</f>
        <v xml:space="preserve"> </v>
      </c>
      <c r="L278">
        <f>IFERROR('💉 Calendrier Vaccinal'!E28,"")</f>
        <v>0</v>
      </c>
      <c r="M278" t="s">
        <v>74</v>
      </c>
      <c r="N278" s="125" t="str">
        <f>IFERROR('💉 Calendrier Vaccinal'!AD28,"")</f>
        <v/>
      </c>
      <c r="O278" s="125">
        <f>IFERROR('💉 Calendrier Vaccinal'!AE28,"")</f>
        <v>0</v>
      </c>
      <c r="P278" t="str">
        <f ca="1">IF(K278="","VIDE",IF(AND(ISNUMBER(O278),O278&gt;0),"ADMIN",IF(NOT(ISNUMBER(N278)),"VIDE",IF(TODAY()&gt;N278,"URGENT",IF(TODAY()&gt;=N278-30,"RAPPEL",IF(TODAY()&gt;=N278-90,"PLANIFIE","FUTUR"))))))</f>
        <v>VIDE</v>
      </c>
      <c r="Q278" t="str">
        <f ca="1">IF(P278="URGENT",TODAY()-N278,IF(OR(P278="RAPPEL",P278="PLANIFIE"),N278-TODAY(),""))</f>
        <v/>
      </c>
      <c r="R278" t="str">
        <f ca="1">IF(ISNUMBER(Q278),Q278+(ROW()-59)/100000,"")</f>
        <v/>
      </c>
    </row>
    <row r="279" spans="10:18" x14ac:dyDescent="0.3">
      <c r="J279">
        <v>220</v>
      </c>
      <c r="K279" t="str">
        <f>IFERROR('💉 Calendrier Vaccinal'!B28&amp;" "&amp;'💉 Calendrier Vaccinal'!C28,"")</f>
        <v xml:space="preserve"> </v>
      </c>
      <c r="L279">
        <f>IFERROR('💉 Calendrier Vaccinal'!E28,"")</f>
        <v>0</v>
      </c>
      <c r="M279" t="s">
        <v>260</v>
      </c>
      <c r="N279" s="125" t="str">
        <f>IFERROR('💉 Calendrier Vaccinal'!AG28,"")</f>
        <v/>
      </c>
      <c r="O279" s="125">
        <f>IFERROR('💉 Calendrier Vaccinal'!AH28,"")</f>
        <v>0</v>
      </c>
      <c r="P279" t="str">
        <f ca="1">IF(K279="","VIDE",IF(AND(ISNUMBER(O279),O279&gt;0),"ADMIN",IF(NOT(ISNUMBER(N279)),"VIDE",IF(TODAY()&gt;N279,"URGENT",IF(TODAY()&gt;=N279-30,"RAPPEL",IF(TODAY()&gt;=N279-90,"PLANIFIE","FUTUR"))))))</f>
        <v>VIDE</v>
      </c>
      <c r="Q279" t="str">
        <f ca="1">IF(P279="URGENT",TODAY()-N279,IF(OR(P279="RAPPEL",P279="PLANIFIE"),N279-TODAY(),""))</f>
        <v/>
      </c>
      <c r="R279" t="str">
        <f ca="1">IF(ISNUMBER(Q279),Q279+(ROW()-59)/100000,"")</f>
        <v/>
      </c>
    </row>
    <row r="280" spans="10:18" x14ac:dyDescent="0.3">
      <c r="J280">
        <v>221</v>
      </c>
      <c r="K280" t="str">
        <f>IFERROR('💉 Calendrier Vaccinal'!B29&amp;" "&amp;'💉 Calendrier Vaccinal'!C29,"")</f>
        <v xml:space="preserve"> </v>
      </c>
      <c r="L280">
        <f>IFERROR('💉 Calendrier Vaccinal'!E29,"")</f>
        <v>0</v>
      </c>
      <c r="M280" t="s">
        <v>66</v>
      </c>
      <c r="N280" s="125" t="str">
        <f>IFERROR('💉 Calendrier Vaccinal'!F29,"")</f>
        <v/>
      </c>
      <c r="O280" s="125">
        <f>IFERROR('💉 Calendrier Vaccinal'!G29,"")</f>
        <v>0</v>
      </c>
      <c r="P280" t="str">
        <f ca="1">IF(K280="","VIDE",IF(AND(ISNUMBER(O280),O280&gt;0),"ADMIN",IF(NOT(ISNUMBER(N280)),"VIDE",IF(TODAY()&gt;N280,"URGENT",IF(TODAY()&gt;=N280-30,"RAPPEL",IF(TODAY()&gt;=N280-90,"PLANIFIE","FUTUR"))))))</f>
        <v>VIDE</v>
      </c>
      <c r="Q280" t="str">
        <f ca="1">IF(P280="URGENT",TODAY()-N280,IF(OR(P280="RAPPEL",P280="PLANIFIE"),N280-TODAY(),""))</f>
        <v/>
      </c>
      <c r="R280" t="str">
        <f ca="1">IF(ISNUMBER(Q280),Q280+(ROW()-59)/100000,"")</f>
        <v/>
      </c>
    </row>
    <row r="281" spans="10:18" x14ac:dyDescent="0.3">
      <c r="J281">
        <v>222</v>
      </c>
      <c r="K281" t="str">
        <f>IFERROR('💉 Calendrier Vaccinal'!B29&amp;" "&amp;'💉 Calendrier Vaccinal'!C29,"")</f>
        <v xml:space="preserve"> </v>
      </c>
      <c r="L281">
        <f>IFERROR('💉 Calendrier Vaccinal'!E29,"")</f>
        <v>0</v>
      </c>
      <c r="M281" t="s">
        <v>67</v>
      </c>
      <c r="N281" s="125" t="str">
        <f>IFERROR('💉 Calendrier Vaccinal'!I29,"")</f>
        <v/>
      </c>
      <c r="O281" s="125">
        <f>IFERROR('💉 Calendrier Vaccinal'!J29,"")</f>
        <v>0</v>
      </c>
      <c r="P281" t="str">
        <f ca="1">IF(K281="","VIDE",IF(AND(ISNUMBER(O281),O281&gt;0),"ADMIN",IF(NOT(ISNUMBER(N281)),"VIDE",IF(TODAY()&gt;N281,"URGENT",IF(TODAY()&gt;=N281-30,"RAPPEL",IF(TODAY()&gt;=N281-90,"PLANIFIE","FUTUR"))))))</f>
        <v>VIDE</v>
      </c>
      <c r="Q281" t="str">
        <f ca="1">IF(P281="URGENT",TODAY()-N281,IF(OR(P281="RAPPEL",P281="PLANIFIE"),N281-TODAY(),""))</f>
        <v/>
      </c>
      <c r="R281" t="str">
        <f ca="1">IF(ISNUMBER(Q281),Q281+(ROW()-59)/100000,"")</f>
        <v/>
      </c>
    </row>
    <row r="282" spans="10:18" x14ac:dyDescent="0.3">
      <c r="J282">
        <v>223</v>
      </c>
      <c r="K282" t="str">
        <f>IFERROR('💉 Calendrier Vaccinal'!B29&amp;" "&amp;'💉 Calendrier Vaccinal'!C29,"")</f>
        <v xml:space="preserve"> </v>
      </c>
      <c r="L282">
        <f>IFERROR('💉 Calendrier Vaccinal'!E29,"")</f>
        <v>0</v>
      </c>
      <c r="M282" t="s">
        <v>68</v>
      </c>
      <c r="N282" s="125" t="str">
        <f>IFERROR('💉 Calendrier Vaccinal'!L29,"")</f>
        <v/>
      </c>
      <c r="O282" s="125">
        <f>IFERROR('💉 Calendrier Vaccinal'!M29,"")</f>
        <v>0</v>
      </c>
      <c r="P282" t="str">
        <f ca="1">IF(K282="","VIDE",IF(AND(ISNUMBER(O282),O282&gt;0),"ADMIN",IF(NOT(ISNUMBER(N282)),"VIDE",IF(TODAY()&gt;N282,"URGENT",IF(TODAY()&gt;=N282-30,"RAPPEL",IF(TODAY()&gt;=N282-90,"PLANIFIE","FUTUR"))))))</f>
        <v>VIDE</v>
      </c>
      <c r="Q282" t="str">
        <f ca="1">IF(P282="URGENT",TODAY()-N282,IF(OR(P282="RAPPEL",P282="PLANIFIE"),N282-TODAY(),""))</f>
        <v/>
      </c>
      <c r="R282" t="str">
        <f ca="1">IF(ISNUMBER(Q282),Q282+(ROW()-59)/100000,"")</f>
        <v/>
      </c>
    </row>
    <row r="283" spans="10:18" x14ac:dyDescent="0.3">
      <c r="J283">
        <v>224</v>
      </c>
      <c r="K283" t="str">
        <f>IFERROR('💉 Calendrier Vaccinal'!B29&amp;" "&amp;'💉 Calendrier Vaccinal'!C29,"")</f>
        <v xml:space="preserve"> </v>
      </c>
      <c r="L283">
        <f>IFERROR('💉 Calendrier Vaccinal'!E29,"")</f>
        <v>0</v>
      </c>
      <c r="M283" t="s">
        <v>70</v>
      </c>
      <c r="N283" s="125" t="str">
        <f>IFERROR('💉 Calendrier Vaccinal'!O29,"")</f>
        <v/>
      </c>
      <c r="O283" s="125">
        <f>IFERROR('💉 Calendrier Vaccinal'!P29,"")</f>
        <v>0</v>
      </c>
      <c r="P283" t="str">
        <f ca="1">IF(K283="","VIDE",IF(AND(ISNUMBER(O283),O283&gt;0),"ADMIN",IF(NOT(ISNUMBER(N283)),"VIDE",IF(TODAY()&gt;N283,"URGENT",IF(TODAY()&gt;=N283-30,"RAPPEL",IF(TODAY()&gt;=N283-90,"PLANIFIE","FUTUR"))))))</f>
        <v>VIDE</v>
      </c>
      <c r="Q283" t="str">
        <f ca="1">IF(P283="URGENT",TODAY()-N283,IF(OR(P283="RAPPEL",P283="PLANIFIE"),N283-TODAY(),""))</f>
        <v/>
      </c>
      <c r="R283" t="str">
        <f ca="1">IF(ISNUMBER(Q283),Q283+(ROW()-59)/100000,"")</f>
        <v/>
      </c>
    </row>
    <row r="284" spans="10:18" x14ac:dyDescent="0.3">
      <c r="J284">
        <v>225</v>
      </c>
      <c r="K284" t="str">
        <f>IFERROR('💉 Calendrier Vaccinal'!B29&amp;" "&amp;'💉 Calendrier Vaccinal'!C29,"")</f>
        <v xml:space="preserve"> </v>
      </c>
      <c r="L284">
        <f>IFERROR('💉 Calendrier Vaccinal'!E29,"")</f>
        <v>0</v>
      </c>
      <c r="M284" t="s">
        <v>71</v>
      </c>
      <c r="N284" s="125" t="str">
        <f>IFERROR('💉 Calendrier Vaccinal'!R29,"")</f>
        <v/>
      </c>
      <c r="O284" s="125">
        <f>IFERROR('💉 Calendrier Vaccinal'!S29,"")</f>
        <v>0</v>
      </c>
      <c r="P284" t="str">
        <f ca="1">IF(K284="","VIDE",IF(AND(ISNUMBER(O284),O284&gt;0),"ADMIN",IF(NOT(ISNUMBER(N284)),"VIDE",IF(TODAY()&gt;N284,"URGENT",IF(TODAY()&gt;=N284-30,"RAPPEL",IF(TODAY()&gt;=N284-90,"PLANIFIE","FUTUR"))))))</f>
        <v>VIDE</v>
      </c>
      <c r="Q284" t="str">
        <f ca="1">IF(P284="URGENT",TODAY()-N284,IF(OR(P284="RAPPEL",P284="PLANIFIE"),N284-TODAY(),""))</f>
        <v/>
      </c>
      <c r="R284" t="str">
        <f ca="1">IF(ISNUMBER(Q284),Q284+(ROW()-59)/100000,"")</f>
        <v/>
      </c>
    </row>
    <row r="285" spans="10:18" x14ac:dyDescent="0.3">
      <c r="J285">
        <v>226</v>
      </c>
      <c r="K285" t="str">
        <f>IFERROR('💉 Calendrier Vaccinal'!B29&amp;" "&amp;'💉 Calendrier Vaccinal'!C29,"")</f>
        <v xml:space="preserve"> </v>
      </c>
      <c r="L285">
        <f>IFERROR('💉 Calendrier Vaccinal'!E29,"")</f>
        <v>0</v>
      </c>
      <c r="M285" t="s">
        <v>72</v>
      </c>
      <c r="N285" s="125" t="str">
        <f>IFERROR('💉 Calendrier Vaccinal'!U29,"")</f>
        <v/>
      </c>
      <c r="O285" s="125">
        <f>IFERROR('💉 Calendrier Vaccinal'!V29,"")</f>
        <v>0</v>
      </c>
      <c r="P285" t="str">
        <f ca="1">IF(K285="","VIDE",IF(AND(ISNUMBER(O285),O285&gt;0),"ADMIN",IF(NOT(ISNUMBER(N285)),"VIDE",IF(TODAY()&gt;N285,"URGENT",IF(TODAY()&gt;=N285-30,"RAPPEL",IF(TODAY()&gt;=N285-90,"PLANIFIE","FUTUR"))))))</f>
        <v>VIDE</v>
      </c>
      <c r="Q285" t="str">
        <f ca="1">IF(P285="URGENT",TODAY()-N285,IF(OR(P285="RAPPEL",P285="PLANIFIE"),N285-TODAY(),""))</f>
        <v/>
      </c>
      <c r="R285" t="str">
        <f ca="1">IF(ISNUMBER(Q285),Q285+(ROW()-59)/100000,"")</f>
        <v/>
      </c>
    </row>
    <row r="286" spans="10:18" x14ac:dyDescent="0.3">
      <c r="J286">
        <v>227</v>
      </c>
      <c r="K286" t="str">
        <f>IFERROR('💉 Calendrier Vaccinal'!B29&amp;" "&amp;'💉 Calendrier Vaccinal'!C29,"")</f>
        <v xml:space="preserve"> </v>
      </c>
      <c r="L286">
        <f>IFERROR('💉 Calendrier Vaccinal'!E29,"")</f>
        <v>0</v>
      </c>
      <c r="M286" t="s">
        <v>259</v>
      </c>
      <c r="N286" s="125" t="str">
        <f>IFERROR('💉 Calendrier Vaccinal'!X29,"")</f>
        <v/>
      </c>
      <c r="O286" s="125">
        <f>IFERROR('💉 Calendrier Vaccinal'!Y29,"")</f>
        <v>0</v>
      </c>
      <c r="P286" t="str">
        <f ca="1">IF(K286="","VIDE",IF(AND(ISNUMBER(O286),O286&gt;0),"ADMIN",IF(NOT(ISNUMBER(N286)),"VIDE",IF(TODAY()&gt;N286,"URGENT",IF(TODAY()&gt;=N286-30,"RAPPEL",IF(TODAY()&gt;=N286-90,"PLANIFIE","FUTUR"))))))</f>
        <v>VIDE</v>
      </c>
      <c r="Q286" t="str">
        <f ca="1">IF(P286="URGENT",TODAY()-N286,IF(OR(P286="RAPPEL",P286="PLANIFIE"),N286-TODAY(),""))</f>
        <v/>
      </c>
      <c r="R286" t="str">
        <f ca="1">IF(ISNUMBER(Q286),Q286+(ROW()-59)/100000,"")</f>
        <v/>
      </c>
    </row>
    <row r="287" spans="10:18" x14ac:dyDescent="0.3">
      <c r="J287">
        <v>228</v>
      </c>
      <c r="K287" t="str">
        <f>IFERROR('💉 Calendrier Vaccinal'!B29&amp;" "&amp;'💉 Calendrier Vaccinal'!C29,"")</f>
        <v xml:space="preserve"> </v>
      </c>
      <c r="L287">
        <f>IFERROR('💉 Calendrier Vaccinal'!E29,"")</f>
        <v>0</v>
      </c>
      <c r="M287" t="s">
        <v>73</v>
      </c>
      <c r="N287" s="125" t="str">
        <f>IFERROR('💉 Calendrier Vaccinal'!AA29,"")</f>
        <v/>
      </c>
      <c r="O287" s="125">
        <f>IFERROR('💉 Calendrier Vaccinal'!AB29,"")</f>
        <v>0</v>
      </c>
      <c r="P287" t="str">
        <f ca="1">IF(K287="","VIDE",IF(AND(ISNUMBER(O287),O287&gt;0),"ADMIN",IF(NOT(ISNUMBER(N287)),"VIDE",IF(TODAY()&gt;N287,"URGENT",IF(TODAY()&gt;=N287-30,"RAPPEL",IF(TODAY()&gt;=N287-90,"PLANIFIE","FUTUR"))))))</f>
        <v>VIDE</v>
      </c>
      <c r="Q287" t="str">
        <f ca="1">IF(P287="URGENT",TODAY()-N287,IF(OR(P287="RAPPEL",P287="PLANIFIE"),N287-TODAY(),""))</f>
        <v/>
      </c>
      <c r="R287" t="str">
        <f ca="1">IF(ISNUMBER(Q287),Q287+(ROW()-59)/100000,"")</f>
        <v/>
      </c>
    </row>
    <row r="288" spans="10:18" x14ac:dyDescent="0.3">
      <c r="J288">
        <v>229</v>
      </c>
      <c r="K288" t="str">
        <f>IFERROR('💉 Calendrier Vaccinal'!B29&amp;" "&amp;'💉 Calendrier Vaccinal'!C29,"")</f>
        <v xml:space="preserve"> </v>
      </c>
      <c r="L288">
        <f>IFERROR('💉 Calendrier Vaccinal'!E29,"")</f>
        <v>0</v>
      </c>
      <c r="M288" t="s">
        <v>74</v>
      </c>
      <c r="N288" s="125" t="str">
        <f>IFERROR('💉 Calendrier Vaccinal'!AD29,"")</f>
        <v/>
      </c>
      <c r="O288" s="125">
        <f>IFERROR('💉 Calendrier Vaccinal'!AE29,"")</f>
        <v>0</v>
      </c>
      <c r="P288" t="str">
        <f ca="1">IF(K288="","VIDE",IF(AND(ISNUMBER(O288),O288&gt;0),"ADMIN",IF(NOT(ISNUMBER(N288)),"VIDE",IF(TODAY()&gt;N288,"URGENT",IF(TODAY()&gt;=N288-30,"RAPPEL",IF(TODAY()&gt;=N288-90,"PLANIFIE","FUTUR"))))))</f>
        <v>VIDE</v>
      </c>
      <c r="Q288" t="str">
        <f ca="1">IF(P288="URGENT",TODAY()-N288,IF(OR(P288="RAPPEL",P288="PLANIFIE"),N288-TODAY(),""))</f>
        <v/>
      </c>
      <c r="R288" t="str">
        <f ca="1">IF(ISNUMBER(Q288),Q288+(ROW()-59)/100000,"")</f>
        <v/>
      </c>
    </row>
    <row r="289" spans="10:18" x14ac:dyDescent="0.3">
      <c r="J289">
        <v>230</v>
      </c>
      <c r="K289" t="str">
        <f>IFERROR('💉 Calendrier Vaccinal'!B29&amp;" "&amp;'💉 Calendrier Vaccinal'!C29,"")</f>
        <v xml:space="preserve"> </v>
      </c>
      <c r="L289">
        <f>IFERROR('💉 Calendrier Vaccinal'!E29,"")</f>
        <v>0</v>
      </c>
      <c r="M289" t="s">
        <v>260</v>
      </c>
      <c r="N289" s="125" t="str">
        <f>IFERROR('💉 Calendrier Vaccinal'!AG29,"")</f>
        <v/>
      </c>
      <c r="O289" s="125">
        <f>IFERROR('💉 Calendrier Vaccinal'!AH29,"")</f>
        <v>0</v>
      </c>
      <c r="P289" t="str">
        <f ca="1">IF(K289="","VIDE",IF(AND(ISNUMBER(O289),O289&gt;0),"ADMIN",IF(NOT(ISNUMBER(N289)),"VIDE",IF(TODAY()&gt;N289,"URGENT",IF(TODAY()&gt;=N289-30,"RAPPEL",IF(TODAY()&gt;=N289-90,"PLANIFIE","FUTUR"))))))</f>
        <v>VIDE</v>
      </c>
      <c r="Q289" t="str">
        <f ca="1">IF(P289="URGENT",TODAY()-N289,IF(OR(P289="RAPPEL",P289="PLANIFIE"),N289-TODAY(),""))</f>
        <v/>
      </c>
      <c r="R289" t="str">
        <f ca="1">IF(ISNUMBER(Q289),Q289+(ROW()-59)/100000,"")</f>
        <v/>
      </c>
    </row>
    <row r="290" spans="10:18" x14ac:dyDescent="0.3">
      <c r="J290">
        <v>231</v>
      </c>
      <c r="K290" t="str">
        <f>IFERROR('💉 Calendrier Vaccinal'!B30&amp;" "&amp;'💉 Calendrier Vaccinal'!C30,"")</f>
        <v xml:space="preserve"> </v>
      </c>
      <c r="L290">
        <f>IFERROR('💉 Calendrier Vaccinal'!E30,"")</f>
        <v>0</v>
      </c>
      <c r="M290" t="s">
        <v>66</v>
      </c>
      <c r="N290" s="125" t="str">
        <f>IFERROR('💉 Calendrier Vaccinal'!F30,"")</f>
        <v/>
      </c>
      <c r="O290" s="125">
        <f>IFERROR('💉 Calendrier Vaccinal'!G30,"")</f>
        <v>0</v>
      </c>
      <c r="P290" t="str">
        <f ca="1">IF(K290="","VIDE",IF(AND(ISNUMBER(O290),O290&gt;0),"ADMIN",IF(NOT(ISNUMBER(N290)),"VIDE",IF(TODAY()&gt;N290,"URGENT",IF(TODAY()&gt;=N290-30,"RAPPEL",IF(TODAY()&gt;=N290-90,"PLANIFIE","FUTUR"))))))</f>
        <v>VIDE</v>
      </c>
      <c r="Q290" t="str">
        <f ca="1">IF(P290="URGENT",TODAY()-N290,IF(OR(P290="RAPPEL",P290="PLANIFIE"),N290-TODAY(),""))</f>
        <v/>
      </c>
      <c r="R290" t="str">
        <f ca="1">IF(ISNUMBER(Q290),Q290+(ROW()-59)/100000,"")</f>
        <v/>
      </c>
    </row>
    <row r="291" spans="10:18" x14ac:dyDescent="0.3">
      <c r="J291">
        <v>232</v>
      </c>
      <c r="K291" t="str">
        <f>IFERROR('💉 Calendrier Vaccinal'!B30&amp;" "&amp;'💉 Calendrier Vaccinal'!C30,"")</f>
        <v xml:space="preserve"> </v>
      </c>
      <c r="L291">
        <f>IFERROR('💉 Calendrier Vaccinal'!E30,"")</f>
        <v>0</v>
      </c>
      <c r="M291" t="s">
        <v>67</v>
      </c>
      <c r="N291" s="125" t="str">
        <f>IFERROR('💉 Calendrier Vaccinal'!I30,"")</f>
        <v/>
      </c>
      <c r="O291" s="125">
        <f>IFERROR('💉 Calendrier Vaccinal'!J30,"")</f>
        <v>0</v>
      </c>
      <c r="P291" t="str">
        <f ca="1">IF(K291="","VIDE",IF(AND(ISNUMBER(O291),O291&gt;0),"ADMIN",IF(NOT(ISNUMBER(N291)),"VIDE",IF(TODAY()&gt;N291,"URGENT",IF(TODAY()&gt;=N291-30,"RAPPEL",IF(TODAY()&gt;=N291-90,"PLANIFIE","FUTUR"))))))</f>
        <v>VIDE</v>
      </c>
      <c r="Q291" t="str">
        <f ca="1">IF(P291="URGENT",TODAY()-N291,IF(OR(P291="RAPPEL",P291="PLANIFIE"),N291-TODAY(),""))</f>
        <v/>
      </c>
      <c r="R291" t="str">
        <f ca="1">IF(ISNUMBER(Q291),Q291+(ROW()-59)/100000,"")</f>
        <v/>
      </c>
    </row>
    <row r="292" spans="10:18" x14ac:dyDescent="0.3">
      <c r="J292">
        <v>233</v>
      </c>
      <c r="K292" t="str">
        <f>IFERROR('💉 Calendrier Vaccinal'!B30&amp;" "&amp;'💉 Calendrier Vaccinal'!C30,"")</f>
        <v xml:space="preserve"> </v>
      </c>
      <c r="L292">
        <f>IFERROR('💉 Calendrier Vaccinal'!E30,"")</f>
        <v>0</v>
      </c>
      <c r="M292" t="s">
        <v>68</v>
      </c>
      <c r="N292" s="125" t="str">
        <f>IFERROR('💉 Calendrier Vaccinal'!L30,"")</f>
        <v/>
      </c>
      <c r="O292" s="125">
        <f>IFERROR('💉 Calendrier Vaccinal'!M30,"")</f>
        <v>0</v>
      </c>
      <c r="P292" t="str">
        <f ca="1">IF(K292="","VIDE",IF(AND(ISNUMBER(O292),O292&gt;0),"ADMIN",IF(NOT(ISNUMBER(N292)),"VIDE",IF(TODAY()&gt;N292,"URGENT",IF(TODAY()&gt;=N292-30,"RAPPEL",IF(TODAY()&gt;=N292-90,"PLANIFIE","FUTUR"))))))</f>
        <v>VIDE</v>
      </c>
      <c r="Q292" t="str">
        <f ca="1">IF(P292="URGENT",TODAY()-N292,IF(OR(P292="RAPPEL",P292="PLANIFIE"),N292-TODAY(),""))</f>
        <v/>
      </c>
      <c r="R292" t="str">
        <f ca="1">IF(ISNUMBER(Q292),Q292+(ROW()-59)/100000,"")</f>
        <v/>
      </c>
    </row>
    <row r="293" spans="10:18" x14ac:dyDescent="0.3">
      <c r="J293">
        <v>234</v>
      </c>
      <c r="K293" t="str">
        <f>IFERROR('💉 Calendrier Vaccinal'!B30&amp;" "&amp;'💉 Calendrier Vaccinal'!C30,"")</f>
        <v xml:space="preserve"> </v>
      </c>
      <c r="L293">
        <f>IFERROR('💉 Calendrier Vaccinal'!E30,"")</f>
        <v>0</v>
      </c>
      <c r="M293" t="s">
        <v>70</v>
      </c>
      <c r="N293" s="125" t="str">
        <f>IFERROR('💉 Calendrier Vaccinal'!O30,"")</f>
        <v/>
      </c>
      <c r="O293" s="125">
        <f>IFERROR('💉 Calendrier Vaccinal'!P30,"")</f>
        <v>0</v>
      </c>
      <c r="P293" t="str">
        <f ca="1">IF(K293="","VIDE",IF(AND(ISNUMBER(O293),O293&gt;0),"ADMIN",IF(NOT(ISNUMBER(N293)),"VIDE",IF(TODAY()&gt;N293,"URGENT",IF(TODAY()&gt;=N293-30,"RAPPEL",IF(TODAY()&gt;=N293-90,"PLANIFIE","FUTUR"))))))</f>
        <v>VIDE</v>
      </c>
      <c r="Q293" t="str">
        <f ca="1">IF(P293="URGENT",TODAY()-N293,IF(OR(P293="RAPPEL",P293="PLANIFIE"),N293-TODAY(),""))</f>
        <v/>
      </c>
      <c r="R293" t="str">
        <f ca="1">IF(ISNUMBER(Q293),Q293+(ROW()-59)/100000,"")</f>
        <v/>
      </c>
    </row>
    <row r="294" spans="10:18" x14ac:dyDescent="0.3">
      <c r="J294">
        <v>235</v>
      </c>
      <c r="K294" t="str">
        <f>IFERROR('💉 Calendrier Vaccinal'!B30&amp;" "&amp;'💉 Calendrier Vaccinal'!C30,"")</f>
        <v xml:space="preserve"> </v>
      </c>
      <c r="L294">
        <f>IFERROR('💉 Calendrier Vaccinal'!E30,"")</f>
        <v>0</v>
      </c>
      <c r="M294" t="s">
        <v>71</v>
      </c>
      <c r="N294" s="125" t="str">
        <f>IFERROR('💉 Calendrier Vaccinal'!R30,"")</f>
        <v/>
      </c>
      <c r="O294" s="125">
        <f>IFERROR('💉 Calendrier Vaccinal'!S30,"")</f>
        <v>0</v>
      </c>
      <c r="P294" t="str">
        <f ca="1">IF(K294="","VIDE",IF(AND(ISNUMBER(O294),O294&gt;0),"ADMIN",IF(NOT(ISNUMBER(N294)),"VIDE",IF(TODAY()&gt;N294,"URGENT",IF(TODAY()&gt;=N294-30,"RAPPEL",IF(TODAY()&gt;=N294-90,"PLANIFIE","FUTUR"))))))</f>
        <v>VIDE</v>
      </c>
      <c r="Q294" t="str">
        <f ca="1">IF(P294="URGENT",TODAY()-N294,IF(OR(P294="RAPPEL",P294="PLANIFIE"),N294-TODAY(),""))</f>
        <v/>
      </c>
      <c r="R294" t="str">
        <f ca="1">IF(ISNUMBER(Q294),Q294+(ROW()-59)/100000,"")</f>
        <v/>
      </c>
    </row>
    <row r="295" spans="10:18" x14ac:dyDescent="0.3">
      <c r="J295">
        <v>236</v>
      </c>
      <c r="K295" t="str">
        <f>IFERROR('💉 Calendrier Vaccinal'!B30&amp;" "&amp;'💉 Calendrier Vaccinal'!C30,"")</f>
        <v xml:space="preserve"> </v>
      </c>
      <c r="L295">
        <f>IFERROR('💉 Calendrier Vaccinal'!E30,"")</f>
        <v>0</v>
      </c>
      <c r="M295" t="s">
        <v>72</v>
      </c>
      <c r="N295" s="125" t="str">
        <f>IFERROR('💉 Calendrier Vaccinal'!U30,"")</f>
        <v/>
      </c>
      <c r="O295" s="125">
        <f>IFERROR('💉 Calendrier Vaccinal'!V30,"")</f>
        <v>0</v>
      </c>
      <c r="P295" t="str">
        <f ca="1">IF(K295="","VIDE",IF(AND(ISNUMBER(O295),O295&gt;0),"ADMIN",IF(NOT(ISNUMBER(N295)),"VIDE",IF(TODAY()&gt;N295,"URGENT",IF(TODAY()&gt;=N295-30,"RAPPEL",IF(TODAY()&gt;=N295-90,"PLANIFIE","FUTUR"))))))</f>
        <v>VIDE</v>
      </c>
      <c r="Q295" t="str">
        <f ca="1">IF(P295="URGENT",TODAY()-N295,IF(OR(P295="RAPPEL",P295="PLANIFIE"),N295-TODAY(),""))</f>
        <v/>
      </c>
      <c r="R295" t="str">
        <f ca="1">IF(ISNUMBER(Q295),Q295+(ROW()-59)/100000,"")</f>
        <v/>
      </c>
    </row>
    <row r="296" spans="10:18" x14ac:dyDescent="0.3">
      <c r="J296">
        <v>237</v>
      </c>
      <c r="K296" t="str">
        <f>IFERROR('💉 Calendrier Vaccinal'!B30&amp;" "&amp;'💉 Calendrier Vaccinal'!C30,"")</f>
        <v xml:space="preserve"> </v>
      </c>
      <c r="L296">
        <f>IFERROR('💉 Calendrier Vaccinal'!E30,"")</f>
        <v>0</v>
      </c>
      <c r="M296" t="s">
        <v>259</v>
      </c>
      <c r="N296" s="125" t="str">
        <f>IFERROR('💉 Calendrier Vaccinal'!X30,"")</f>
        <v/>
      </c>
      <c r="O296" s="125">
        <f>IFERROR('💉 Calendrier Vaccinal'!Y30,"")</f>
        <v>0</v>
      </c>
      <c r="P296" t="str">
        <f ca="1">IF(K296="","VIDE",IF(AND(ISNUMBER(O296),O296&gt;0),"ADMIN",IF(NOT(ISNUMBER(N296)),"VIDE",IF(TODAY()&gt;N296,"URGENT",IF(TODAY()&gt;=N296-30,"RAPPEL",IF(TODAY()&gt;=N296-90,"PLANIFIE","FUTUR"))))))</f>
        <v>VIDE</v>
      </c>
      <c r="Q296" t="str">
        <f ca="1">IF(P296="URGENT",TODAY()-N296,IF(OR(P296="RAPPEL",P296="PLANIFIE"),N296-TODAY(),""))</f>
        <v/>
      </c>
      <c r="R296" t="str">
        <f ca="1">IF(ISNUMBER(Q296),Q296+(ROW()-59)/100000,"")</f>
        <v/>
      </c>
    </row>
    <row r="297" spans="10:18" x14ac:dyDescent="0.3">
      <c r="J297">
        <v>238</v>
      </c>
      <c r="K297" t="str">
        <f>IFERROR('💉 Calendrier Vaccinal'!B30&amp;" "&amp;'💉 Calendrier Vaccinal'!C30,"")</f>
        <v xml:space="preserve"> </v>
      </c>
      <c r="L297">
        <f>IFERROR('💉 Calendrier Vaccinal'!E30,"")</f>
        <v>0</v>
      </c>
      <c r="M297" t="s">
        <v>73</v>
      </c>
      <c r="N297" s="125" t="str">
        <f>IFERROR('💉 Calendrier Vaccinal'!AA30,"")</f>
        <v/>
      </c>
      <c r="O297" s="125">
        <f>IFERROR('💉 Calendrier Vaccinal'!AB30,"")</f>
        <v>0</v>
      </c>
      <c r="P297" t="str">
        <f ca="1">IF(K297="","VIDE",IF(AND(ISNUMBER(O297),O297&gt;0),"ADMIN",IF(NOT(ISNUMBER(N297)),"VIDE",IF(TODAY()&gt;N297,"URGENT",IF(TODAY()&gt;=N297-30,"RAPPEL",IF(TODAY()&gt;=N297-90,"PLANIFIE","FUTUR"))))))</f>
        <v>VIDE</v>
      </c>
      <c r="Q297" t="str">
        <f ca="1">IF(P297="URGENT",TODAY()-N297,IF(OR(P297="RAPPEL",P297="PLANIFIE"),N297-TODAY(),""))</f>
        <v/>
      </c>
      <c r="R297" t="str">
        <f ca="1">IF(ISNUMBER(Q297),Q297+(ROW()-59)/100000,"")</f>
        <v/>
      </c>
    </row>
    <row r="298" spans="10:18" x14ac:dyDescent="0.3">
      <c r="J298">
        <v>239</v>
      </c>
      <c r="K298" t="str">
        <f>IFERROR('💉 Calendrier Vaccinal'!B30&amp;" "&amp;'💉 Calendrier Vaccinal'!C30,"")</f>
        <v xml:space="preserve"> </v>
      </c>
      <c r="L298">
        <f>IFERROR('💉 Calendrier Vaccinal'!E30,"")</f>
        <v>0</v>
      </c>
      <c r="M298" t="s">
        <v>74</v>
      </c>
      <c r="N298" s="125" t="str">
        <f>IFERROR('💉 Calendrier Vaccinal'!AD30,"")</f>
        <v/>
      </c>
      <c r="O298" s="125">
        <f>IFERROR('💉 Calendrier Vaccinal'!AE30,"")</f>
        <v>0</v>
      </c>
      <c r="P298" t="str">
        <f ca="1">IF(K298="","VIDE",IF(AND(ISNUMBER(O298),O298&gt;0),"ADMIN",IF(NOT(ISNUMBER(N298)),"VIDE",IF(TODAY()&gt;N298,"URGENT",IF(TODAY()&gt;=N298-30,"RAPPEL",IF(TODAY()&gt;=N298-90,"PLANIFIE","FUTUR"))))))</f>
        <v>VIDE</v>
      </c>
      <c r="Q298" t="str">
        <f ca="1">IF(P298="URGENT",TODAY()-N298,IF(OR(P298="RAPPEL",P298="PLANIFIE"),N298-TODAY(),""))</f>
        <v/>
      </c>
      <c r="R298" t="str">
        <f ca="1">IF(ISNUMBER(Q298),Q298+(ROW()-59)/100000,"")</f>
        <v/>
      </c>
    </row>
    <row r="299" spans="10:18" x14ac:dyDescent="0.3">
      <c r="J299">
        <v>240</v>
      </c>
      <c r="K299" t="str">
        <f>IFERROR('💉 Calendrier Vaccinal'!B30&amp;" "&amp;'💉 Calendrier Vaccinal'!C30,"")</f>
        <v xml:space="preserve"> </v>
      </c>
      <c r="L299">
        <f>IFERROR('💉 Calendrier Vaccinal'!E30,"")</f>
        <v>0</v>
      </c>
      <c r="M299" t="s">
        <v>260</v>
      </c>
      <c r="N299" s="125" t="str">
        <f>IFERROR('💉 Calendrier Vaccinal'!AG30,"")</f>
        <v/>
      </c>
      <c r="O299" s="125">
        <f>IFERROR('💉 Calendrier Vaccinal'!AH30,"")</f>
        <v>0</v>
      </c>
      <c r="P299" t="str">
        <f ca="1">IF(K299="","VIDE",IF(AND(ISNUMBER(O299),O299&gt;0),"ADMIN",IF(NOT(ISNUMBER(N299)),"VIDE",IF(TODAY()&gt;N299,"URGENT",IF(TODAY()&gt;=N299-30,"RAPPEL",IF(TODAY()&gt;=N299-90,"PLANIFIE","FUTUR"))))))</f>
        <v>VIDE</v>
      </c>
      <c r="Q299" t="str">
        <f ca="1">IF(P299="URGENT",TODAY()-N299,IF(OR(P299="RAPPEL",P299="PLANIFIE"),N299-TODAY(),""))</f>
        <v/>
      </c>
      <c r="R299" t="str">
        <f ca="1">IF(ISNUMBER(Q299),Q299+(ROW()-59)/100000,"")</f>
        <v/>
      </c>
    </row>
    <row r="300" spans="10:18" x14ac:dyDescent="0.3">
      <c r="J300">
        <v>241</v>
      </c>
      <c r="K300" t="str">
        <f>IFERROR('💉 Calendrier Vaccinal'!B31&amp;" "&amp;'💉 Calendrier Vaccinal'!C31,"")</f>
        <v xml:space="preserve"> </v>
      </c>
      <c r="L300">
        <f>IFERROR('💉 Calendrier Vaccinal'!E31,"")</f>
        <v>0</v>
      </c>
      <c r="M300" t="s">
        <v>66</v>
      </c>
      <c r="N300" s="125" t="str">
        <f>IFERROR('💉 Calendrier Vaccinal'!F31,"")</f>
        <v/>
      </c>
      <c r="O300" s="125">
        <f>IFERROR('💉 Calendrier Vaccinal'!G31,"")</f>
        <v>0</v>
      </c>
      <c r="P300" t="str">
        <f ca="1">IF(K300="","VIDE",IF(AND(ISNUMBER(O300),O300&gt;0),"ADMIN",IF(NOT(ISNUMBER(N300)),"VIDE",IF(TODAY()&gt;N300,"URGENT",IF(TODAY()&gt;=N300-30,"RAPPEL",IF(TODAY()&gt;=N300-90,"PLANIFIE","FUTUR"))))))</f>
        <v>VIDE</v>
      </c>
      <c r="Q300" t="str">
        <f ca="1">IF(P300="URGENT",TODAY()-N300,IF(OR(P300="RAPPEL",P300="PLANIFIE"),N300-TODAY(),""))</f>
        <v/>
      </c>
      <c r="R300" t="str">
        <f ca="1">IF(ISNUMBER(Q300),Q300+(ROW()-59)/100000,"")</f>
        <v/>
      </c>
    </row>
    <row r="301" spans="10:18" x14ac:dyDescent="0.3">
      <c r="J301">
        <v>242</v>
      </c>
      <c r="K301" t="str">
        <f>IFERROR('💉 Calendrier Vaccinal'!B31&amp;" "&amp;'💉 Calendrier Vaccinal'!C31,"")</f>
        <v xml:space="preserve"> </v>
      </c>
      <c r="L301">
        <f>IFERROR('💉 Calendrier Vaccinal'!E31,"")</f>
        <v>0</v>
      </c>
      <c r="M301" t="s">
        <v>67</v>
      </c>
      <c r="N301" s="125" t="str">
        <f>IFERROR('💉 Calendrier Vaccinal'!I31,"")</f>
        <v/>
      </c>
      <c r="O301" s="125">
        <f>IFERROR('💉 Calendrier Vaccinal'!J31,"")</f>
        <v>0</v>
      </c>
      <c r="P301" t="str">
        <f ca="1">IF(K301="","VIDE",IF(AND(ISNUMBER(O301),O301&gt;0),"ADMIN",IF(NOT(ISNUMBER(N301)),"VIDE",IF(TODAY()&gt;N301,"URGENT",IF(TODAY()&gt;=N301-30,"RAPPEL",IF(TODAY()&gt;=N301-90,"PLANIFIE","FUTUR"))))))</f>
        <v>VIDE</v>
      </c>
      <c r="Q301" t="str">
        <f ca="1">IF(P301="URGENT",TODAY()-N301,IF(OR(P301="RAPPEL",P301="PLANIFIE"),N301-TODAY(),""))</f>
        <v/>
      </c>
      <c r="R301" t="str">
        <f ca="1">IF(ISNUMBER(Q301),Q301+(ROW()-59)/100000,"")</f>
        <v/>
      </c>
    </row>
    <row r="302" spans="10:18" x14ac:dyDescent="0.3">
      <c r="J302">
        <v>243</v>
      </c>
      <c r="K302" t="str">
        <f>IFERROR('💉 Calendrier Vaccinal'!B31&amp;" "&amp;'💉 Calendrier Vaccinal'!C31,"")</f>
        <v xml:space="preserve"> </v>
      </c>
      <c r="L302">
        <f>IFERROR('💉 Calendrier Vaccinal'!E31,"")</f>
        <v>0</v>
      </c>
      <c r="M302" t="s">
        <v>68</v>
      </c>
      <c r="N302" s="125" t="str">
        <f>IFERROR('💉 Calendrier Vaccinal'!L31,"")</f>
        <v/>
      </c>
      <c r="O302" s="125">
        <f>IFERROR('💉 Calendrier Vaccinal'!M31,"")</f>
        <v>0</v>
      </c>
      <c r="P302" t="str">
        <f ca="1">IF(K302="","VIDE",IF(AND(ISNUMBER(O302),O302&gt;0),"ADMIN",IF(NOT(ISNUMBER(N302)),"VIDE",IF(TODAY()&gt;N302,"URGENT",IF(TODAY()&gt;=N302-30,"RAPPEL",IF(TODAY()&gt;=N302-90,"PLANIFIE","FUTUR"))))))</f>
        <v>VIDE</v>
      </c>
      <c r="Q302" t="str">
        <f ca="1">IF(P302="URGENT",TODAY()-N302,IF(OR(P302="RAPPEL",P302="PLANIFIE"),N302-TODAY(),""))</f>
        <v/>
      </c>
      <c r="R302" t="str">
        <f ca="1">IF(ISNUMBER(Q302),Q302+(ROW()-59)/100000,"")</f>
        <v/>
      </c>
    </row>
    <row r="303" spans="10:18" x14ac:dyDescent="0.3">
      <c r="J303">
        <v>244</v>
      </c>
      <c r="K303" t="str">
        <f>IFERROR('💉 Calendrier Vaccinal'!B31&amp;" "&amp;'💉 Calendrier Vaccinal'!C31,"")</f>
        <v xml:space="preserve"> </v>
      </c>
      <c r="L303">
        <f>IFERROR('💉 Calendrier Vaccinal'!E31,"")</f>
        <v>0</v>
      </c>
      <c r="M303" t="s">
        <v>70</v>
      </c>
      <c r="N303" s="125" t="str">
        <f>IFERROR('💉 Calendrier Vaccinal'!O31,"")</f>
        <v/>
      </c>
      <c r="O303" s="125">
        <f>IFERROR('💉 Calendrier Vaccinal'!P31,"")</f>
        <v>0</v>
      </c>
      <c r="P303" t="str">
        <f ca="1">IF(K303="","VIDE",IF(AND(ISNUMBER(O303),O303&gt;0),"ADMIN",IF(NOT(ISNUMBER(N303)),"VIDE",IF(TODAY()&gt;N303,"URGENT",IF(TODAY()&gt;=N303-30,"RAPPEL",IF(TODAY()&gt;=N303-90,"PLANIFIE","FUTUR"))))))</f>
        <v>VIDE</v>
      </c>
      <c r="Q303" t="str">
        <f ca="1">IF(P303="URGENT",TODAY()-N303,IF(OR(P303="RAPPEL",P303="PLANIFIE"),N303-TODAY(),""))</f>
        <v/>
      </c>
      <c r="R303" t="str">
        <f ca="1">IF(ISNUMBER(Q303),Q303+(ROW()-59)/100000,"")</f>
        <v/>
      </c>
    </row>
    <row r="304" spans="10:18" x14ac:dyDescent="0.3">
      <c r="J304">
        <v>245</v>
      </c>
      <c r="K304" t="str">
        <f>IFERROR('💉 Calendrier Vaccinal'!B31&amp;" "&amp;'💉 Calendrier Vaccinal'!C31,"")</f>
        <v xml:space="preserve"> </v>
      </c>
      <c r="L304">
        <f>IFERROR('💉 Calendrier Vaccinal'!E31,"")</f>
        <v>0</v>
      </c>
      <c r="M304" t="s">
        <v>71</v>
      </c>
      <c r="N304" s="125" t="str">
        <f>IFERROR('💉 Calendrier Vaccinal'!R31,"")</f>
        <v/>
      </c>
      <c r="O304" s="125">
        <f>IFERROR('💉 Calendrier Vaccinal'!S31,"")</f>
        <v>0</v>
      </c>
      <c r="P304" t="str">
        <f ca="1">IF(K304="","VIDE",IF(AND(ISNUMBER(O304),O304&gt;0),"ADMIN",IF(NOT(ISNUMBER(N304)),"VIDE",IF(TODAY()&gt;N304,"URGENT",IF(TODAY()&gt;=N304-30,"RAPPEL",IF(TODAY()&gt;=N304-90,"PLANIFIE","FUTUR"))))))</f>
        <v>VIDE</v>
      </c>
      <c r="Q304" t="str">
        <f ca="1">IF(P304="URGENT",TODAY()-N304,IF(OR(P304="RAPPEL",P304="PLANIFIE"),N304-TODAY(),""))</f>
        <v/>
      </c>
      <c r="R304" t="str">
        <f ca="1">IF(ISNUMBER(Q304),Q304+(ROW()-59)/100000,"")</f>
        <v/>
      </c>
    </row>
    <row r="305" spans="10:18" x14ac:dyDescent="0.3">
      <c r="J305">
        <v>246</v>
      </c>
      <c r="K305" t="str">
        <f>IFERROR('💉 Calendrier Vaccinal'!B31&amp;" "&amp;'💉 Calendrier Vaccinal'!C31,"")</f>
        <v xml:space="preserve"> </v>
      </c>
      <c r="L305">
        <f>IFERROR('💉 Calendrier Vaccinal'!E31,"")</f>
        <v>0</v>
      </c>
      <c r="M305" t="s">
        <v>72</v>
      </c>
      <c r="N305" s="125" t="str">
        <f>IFERROR('💉 Calendrier Vaccinal'!U31,"")</f>
        <v/>
      </c>
      <c r="O305" s="125">
        <f>IFERROR('💉 Calendrier Vaccinal'!V31,"")</f>
        <v>0</v>
      </c>
      <c r="P305" t="str">
        <f ca="1">IF(K305="","VIDE",IF(AND(ISNUMBER(O305),O305&gt;0),"ADMIN",IF(NOT(ISNUMBER(N305)),"VIDE",IF(TODAY()&gt;N305,"URGENT",IF(TODAY()&gt;=N305-30,"RAPPEL",IF(TODAY()&gt;=N305-90,"PLANIFIE","FUTUR"))))))</f>
        <v>VIDE</v>
      </c>
      <c r="Q305" t="str">
        <f ca="1">IF(P305="URGENT",TODAY()-N305,IF(OR(P305="RAPPEL",P305="PLANIFIE"),N305-TODAY(),""))</f>
        <v/>
      </c>
      <c r="R305" t="str">
        <f ca="1">IF(ISNUMBER(Q305),Q305+(ROW()-59)/100000,"")</f>
        <v/>
      </c>
    </row>
    <row r="306" spans="10:18" x14ac:dyDescent="0.3">
      <c r="J306">
        <v>247</v>
      </c>
      <c r="K306" t="str">
        <f>IFERROR('💉 Calendrier Vaccinal'!B31&amp;" "&amp;'💉 Calendrier Vaccinal'!C31,"")</f>
        <v xml:space="preserve"> </v>
      </c>
      <c r="L306">
        <f>IFERROR('💉 Calendrier Vaccinal'!E31,"")</f>
        <v>0</v>
      </c>
      <c r="M306" t="s">
        <v>259</v>
      </c>
      <c r="N306" s="125" t="str">
        <f>IFERROR('💉 Calendrier Vaccinal'!X31,"")</f>
        <v/>
      </c>
      <c r="O306" s="125">
        <f>IFERROR('💉 Calendrier Vaccinal'!Y31,"")</f>
        <v>0</v>
      </c>
      <c r="P306" t="str">
        <f ca="1">IF(K306="","VIDE",IF(AND(ISNUMBER(O306),O306&gt;0),"ADMIN",IF(NOT(ISNUMBER(N306)),"VIDE",IF(TODAY()&gt;N306,"URGENT",IF(TODAY()&gt;=N306-30,"RAPPEL",IF(TODAY()&gt;=N306-90,"PLANIFIE","FUTUR"))))))</f>
        <v>VIDE</v>
      </c>
      <c r="Q306" t="str">
        <f ca="1">IF(P306="URGENT",TODAY()-N306,IF(OR(P306="RAPPEL",P306="PLANIFIE"),N306-TODAY(),""))</f>
        <v/>
      </c>
      <c r="R306" t="str">
        <f ca="1">IF(ISNUMBER(Q306),Q306+(ROW()-59)/100000,"")</f>
        <v/>
      </c>
    </row>
    <row r="307" spans="10:18" x14ac:dyDescent="0.3">
      <c r="J307">
        <v>248</v>
      </c>
      <c r="K307" t="str">
        <f>IFERROR('💉 Calendrier Vaccinal'!B31&amp;" "&amp;'💉 Calendrier Vaccinal'!C31,"")</f>
        <v xml:space="preserve"> </v>
      </c>
      <c r="L307">
        <f>IFERROR('💉 Calendrier Vaccinal'!E31,"")</f>
        <v>0</v>
      </c>
      <c r="M307" t="s">
        <v>73</v>
      </c>
      <c r="N307" s="125" t="str">
        <f>IFERROR('💉 Calendrier Vaccinal'!AA31,"")</f>
        <v/>
      </c>
      <c r="O307" s="125">
        <f>IFERROR('💉 Calendrier Vaccinal'!AB31,"")</f>
        <v>0</v>
      </c>
      <c r="P307" t="str">
        <f ca="1">IF(K307="","VIDE",IF(AND(ISNUMBER(O307),O307&gt;0),"ADMIN",IF(NOT(ISNUMBER(N307)),"VIDE",IF(TODAY()&gt;N307,"URGENT",IF(TODAY()&gt;=N307-30,"RAPPEL",IF(TODAY()&gt;=N307-90,"PLANIFIE","FUTUR"))))))</f>
        <v>VIDE</v>
      </c>
      <c r="Q307" t="str">
        <f ca="1">IF(P307="URGENT",TODAY()-N307,IF(OR(P307="RAPPEL",P307="PLANIFIE"),N307-TODAY(),""))</f>
        <v/>
      </c>
      <c r="R307" t="str">
        <f ca="1">IF(ISNUMBER(Q307),Q307+(ROW()-59)/100000,"")</f>
        <v/>
      </c>
    </row>
    <row r="308" spans="10:18" x14ac:dyDescent="0.3">
      <c r="J308">
        <v>249</v>
      </c>
      <c r="K308" t="str">
        <f>IFERROR('💉 Calendrier Vaccinal'!B31&amp;" "&amp;'💉 Calendrier Vaccinal'!C31,"")</f>
        <v xml:space="preserve"> </v>
      </c>
      <c r="L308">
        <f>IFERROR('💉 Calendrier Vaccinal'!E31,"")</f>
        <v>0</v>
      </c>
      <c r="M308" t="s">
        <v>74</v>
      </c>
      <c r="N308" s="125" t="str">
        <f>IFERROR('💉 Calendrier Vaccinal'!AD31,"")</f>
        <v/>
      </c>
      <c r="O308" s="125">
        <f>IFERROR('💉 Calendrier Vaccinal'!AE31,"")</f>
        <v>0</v>
      </c>
      <c r="P308" t="str">
        <f ca="1">IF(K308="","VIDE",IF(AND(ISNUMBER(O308),O308&gt;0),"ADMIN",IF(NOT(ISNUMBER(N308)),"VIDE",IF(TODAY()&gt;N308,"URGENT",IF(TODAY()&gt;=N308-30,"RAPPEL",IF(TODAY()&gt;=N308-90,"PLANIFIE","FUTUR"))))))</f>
        <v>VIDE</v>
      </c>
      <c r="Q308" t="str">
        <f ca="1">IF(P308="URGENT",TODAY()-N308,IF(OR(P308="RAPPEL",P308="PLANIFIE"),N308-TODAY(),""))</f>
        <v/>
      </c>
      <c r="R308" t="str">
        <f ca="1">IF(ISNUMBER(Q308),Q308+(ROW()-59)/100000,"")</f>
        <v/>
      </c>
    </row>
    <row r="309" spans="10:18" x14ac:dyDescent="0.3">
      <c r="J309">
        <v>250</v>
      </c>
      <c r="K309" t="str">
        <f>IFERROR('💉 Calendrier Vaccinal'!B31&amp;" "&amp;'💉 Calendrier Vaccinal'!C31,"")</f>
        <v xml:space="preserve"> </v>
      </c>
      <c r="L309">
        <f>IFERROR('💉 Calendrier Vaccinal'!E31,"")</f>
        <v>0</v>
      </c>
      <c r="M309" t="s">
        <v>260</v>
      </c>
      <c r="N309" s="125" t="str">
        <f>IFERROR('💉 Calendrier Vaccinal'!AG31,"")</f>
        <v/>
      </c>
      <c r="O309" s="125">
        <f>IFERROR('💉 Calendrier Vaccinal'!AH31,"")</f>
        <v>0</v>
      </c>
      <c r="P309" t="str">
        <f ca="1">IF(K309="","VIDE",IF(AND(ISNUMBER(O309),O309&gt;0),"ADMIN",IF(NOT(ISNUMBER(N309)),"VIDE",IF(TODAY()&gt;N309,"URGENT",IF(TODAY()&gt;=N309-30,"RAPPEL",IF(TODAY()&gt;=N309-90,"PLANIFIE","FUTUR"))))))</f>
        <v>VIDE</v>
      </c>
      <c r="Q309" t="str">
        <f ca="1">IF(P309="URGENT",TODAY()-N309,IF(OR(P309="RAPPEL",P309="PLANIFIE"),N309-TODAY(),""))</f>
        <v/>
      </c>
      <c r="R309" t="str">
        <f ca="1">IF(ISNUMBER(Q309),Q309+(ROW()-59)/100000,"")</f>
        <v/>
      </c>
    </row>
    <row r="310" spans="10:18" x14ac:dyDescent="0.3">
      <c r="J310">
        <v>251</v>
      </c>
      <c r="K310" t="str">
        <f>IFERROR('💉 Calendrier Vaccinal'!B32&amp;" "&amp;'💉 Calendrier Vaccinal'!C32,"")</f>
        <v xml:space="preserve"> </v>
      </c>
      <c r="L310">
        <f>IFERROR('💉 Calendrier Vaccinal'!E32,"")</f>
        <v>0</v>
      </c>
      <c r="M310" t="s">
        <v>66</v>
      </c>
      <c r="N310" s="125" t="str">
        <f>IFERROR('💉 Calendrier Vaccinal'!F32,"")</f>
        <v/>
      </c>
      <c r="O310" s="125">
        <f>IFERROR('💉 Calendrier Vaccinal'!G32,"")</f>
        <v>0</v>
      </c>
      <c r="P310" t="str">
        <f ca="1">IF(K310="","VIDE",IF(AND(ISNUMBER(O310),O310&gt;0),"ADMIN",IF(NOT(ISNUMBER(N310)),"VIDE",IF(TODAY()&gt;N310,"URGENT",IF(TODAY()&gt;=N310-30,"RAPPEL",IF(TODAY()&gt;=N310-90,"PLANIFIE","FUTUR"))))))</f>
        <v>VIDE</v>
      </c>
      <c r="Q310" t="str">
        <f ca="1">IF(P310="URGENT",TODAY()-N310,IF(OR(P310="RAPPEL",P310="PLANIFIE"),N310-TODAY(),""))</f>
        <v/>
      </c>
      <c r="R310" t="str">
        <f ca="1">IF(ISNUMBER(Q310),Q310+(ROW()-59)/100000,"")</f>
        <v/>
      </c>
    </row>
    <row r="311" spans="10:18" x14ac:dyDescent="0.3">
      <c r="J311">
        <v>252</v>
      </c>
      <c r="K311" t="str">
        <f>IFERROR('💉 Calendrier Vaccinal'!B32&amp;" "&amp;'💉 Calendrier Vaccinal'!C32,"")</f>
        <v xml:space="preserve"> </v>
      </c>
      <c r="L311">
        <f>IFERROR('💉 Calendrier Vaccinal'!E32,"")</f>
        <v>0</v>
      </c>
      <c r="M311" t="s">
        <v>67</v>
      </c>
      <c r="N311" s="125" t="str">
        <f>IFERROR('💉 Calendrier Vaccinal'!I32,"")</f>
        <v/>
      </c>
      <c r="O311" s="125">
        <f>IFERROR('💉 Calendrier Vaccinal'!J32,"")</f>
        <v>0</v>
      </c>
      <c r="P311" t="str">
        <f ca="1">IF(K311="","VIDE",IF(AND(ISNUMBER(O311),O311&gt;0),"ADMIN",IF(NOT(ISNUMBER(N311)),"VIDE",IF(TODAY()&gt;N311,"URGENT",IF(TODAY()&gt;=N311-30,"RAPPEL",IF(TODAY()&gt;=N311-90,"PLANIFIE","FUTUR"))))))</f>
        <v>VIDE</v>
      </c>
      <c r="Q311" t="str">
        <f ca="1">IF(P311="URGENT",TODAY()-N311,IF(OR(P311="RAPPEL",P311="PLANIFIE"),N311-TODAY(),""))</f>
        <v/>
      </c>
      <c r="R311" t="str">
        <f ca="1">IF(ISNUMBER(Q311),Q311+(ROW()-59)/100000,"")</f>
        <v/>
      </c>
    </row>
    <row r="312" spans="10:18" x14ac:dyDescent="0.3">
      <c r="J312">
        <v>253</v>
      </c>
      <c r="K312" t="str">
        <f>IFERROR('💉 Calendrier Vaccinal'!B32&amp;" "&amp;'💉 Calendrier Vaccinal'!C32,"")</f>
        <v xml:space="preserve"> </v>
      </c>
      <c r="L312">
        <f>IFERROR('💉 Calendrier Vaccinal'!E32,"")</f>
        <v>0</v>
      </c>
      <c r="M312" t="s">
        <v>68</v>
      </c>
      <c r="N312" s="125" t="str">
        <f>IFERROR('💉 Calendrier Vaccinal'!L32,"")</f>
        <v/>
      </c>
      <c r="O312" s="125">
        <f>IFERROR('💉 Calendrier Vaccinal'!M32,"")</f>
        <v>0</v>
      </c>
      <c r="P312" t="str">
        <f ca="1">IF(K312="","VIDE",IF(AND(ISNUMBER(O312),O312&gt;0),"ADMIN",IF(NOT(ISNUMBER(N312)),"VIDE",IF(TODAY()&gt;N312,"URGENT",IF(TODAY()&gt;=N312-30,"RAPPEL",IF(TODAY()&gt;=N312-90,"PLANIFIE","FUTUR"))))))</f>
        <v>VIDE</v>
      </c>
      <c r="Q312" t="str">
        <f ca="1">IF(P312="URGENT",TODAY()-N312,IF(OR(P312="RAPPEL",P312="PLANIFIE"),N312-TODAY(),""))</f>
        <v/>
      </c>
      <c r="R312" t="str">
        <f ca="1">IF(ISNUMBER(Q312),Q312+(ROW()-59)/100000,"")</f>
        <v/>
      </c>
    </row>
    <row r="313" spans="10:18" x14ac:dyDescent="0.3">
      <c r="J313">
        <v>254</v>
      </c>
      <c r="K313" t="str">
        <f>IFERROR('💉 Calendrier Vaccinal'!B32&amp;" "&amp;'💉 Calendrier Vaccinal'!C32,"")</f>
        <v xml:space="preserve"> </v>
      </c>
      <c r="L313">
        <f>IFERROR('💉 Calendrier Vaccinal'!E32,"")</f>
        <v>0</v>
      </c>
      <c r="M313" t="s">
        <v>70</v>
      </c>
      <c r="N313" s="125" t="str">
        <f>IFERROR('💉 Calendrier Vaccinal'!O32,"")</f>
        <v/>
      </c>
      <c r="O313" s="125">
        <f>IFERROR('💉 Calendrier Vaccinal'!P32,"")</f>
        <v>0</v>
      </c>
      <c r="P313" t="str">
        <f ca="1">IF(K313="","VIDE",IF(AND(ISNUMBER(O313),O313&gt;0),"ADMIN",IF(NOT(ISNUMBER(N313)),"VIDE",IF(TODAY()&gt;N313,"URGENT",IF(TODAY()&gt;=N313-30,"RAPPEL",IF(TODAY()&gt;=N313-90,"PLANIFIE","FUTUR"))))))</f>
        <v>VIDE</v>
      </c>
      <c r="Q313" t="str">
        <f ca="1">IF(P313="URGENT",TODAY()-N313,IF(OR(P313="RAPPEL",P313="PLANIFIE"),N313-TODAY(),""))</f>
        <v/>
      </c>
      <c r="R313" t="str">
        <f ca="1">IF(ISNUMBER(Q313),Q313+(ROW()-59)/100000,"")</f>
        <v/>
      </c>
    </row>
    <row r="314" spans="10:18" x14ac:dyDescent="0.3">
      <c r="J314">
        <v>255</v>
      </c>
      <c r="K314" t="str">
        <f>IFERROR('💉 Calendrier Vaccinal'!B32&amp;" "&amp;'💉 Calendrier Vaccinal'!C32,"")</f>
        <v xml:space="preserve"> </v>
      </c>
      <c r="L314">
        <f>IFERROR('💉 Calendrier Vaccinal'!E32,"")</f>
        <v>0</v>
      </c>
      <c r="M314" t="s">
        <v>71</v>
      </c>
      <c r="N314" s="125" t="str">
        <f>IFERROR('💉 Calendrier Vaccinal'!R32,"")</f>
        <v/>
      </c>
      <c r="O314" s="125">
        <f>IFERROR('💉 Calendrier Vaccinal'!S32,"")</f>
        <v>0</v>
      </c>
      <c r="P314" t="str">
        <f ca="1">IF(K314="","VIDE",IF(AND(ISNUMBER(O314),O314&gt;0),"ADMIN",IF(NOT(ISNUMBER(N314)),"VIDE",IF(TODAY()&gt;N314,"URGENT",IF(TODAY()&gt;=N314-30,"RAPPEL",IF(TODAY()&gt;=N314-90,"PLANIFIE","FUTUR"))))))</f>
        <v>VIDE</v>
      </c>
      <c r="Q314" t="str">
        <f ca="1">IF(P314="URGENT",TODAY()-N314,IF(OR(P314="RAPPEL",P314="PLANIFIE"),N314-TODAY(),""))</f>
        <v/>
      </c>
      <c r="R314" t="str">
        <f ca="1">IF(ISNUMBER(Q314),Q314+(ROW()-59)/100000,"")</f>
        <v/>
      </c>
    </row>
    <row r="315" spans="10:18" x14ac:dyDescent="0.3">
      <c r="J315">
        <v>256</v>
      </c>
      <c r="K315" t="str">
        <f>IFERROR('💉 Calendrier Vaccinal'!B32&amp;" "&amp;'💉 Calendrier Vaccinal'!C32,"")</f>
        <v xml:space="preserve"> </v>
      </c>
      <c r="L315">
        <f>IFERROR('💉 Calendrier Vaccinal'!E32,"")</f>
        <v>0</v>
      </c>
      <c r="M315" t="s">
        <v>72</v>
      </c>
      <c r="N315" s="125" t="str">
        <f>IFERROR('💉 Calendrier Vaccinal'!U32,"")</f>
        <v/>
      </c>
      <c r="O315" s="125">
        <f>IFERROR('💉 Calendrier Vaccinal'!V32,"")</f>
        <v>0</v>
      </c>
      <c r="P315" t="str">
        <f ca="1">IF(K315="","VIDE",IF(AND(ISNUMBER(O315),O315&gt;0),"ADMIN",IF(NOT(ISNUMBER(N315)),"VIDE",IF(TODAY()&gt;N315,"URGENT",IF(TODAY()&gt;=N315-30,"RAPPEL",IF(TODAY()&gt;=N315-90,"PLANIFIE","FUTUR"))))))</f>
        <v>VIDE</v>
      </c>
      <c r="Q315" t="str">
        <f ca="1">IF(P315="URGENT",TODAY()-N315,IF(OR(P315="RAPPEL",P315="PLANIFIE"),N315-TODAY(),""))</f>
        <v/>
      </c>
      <c r="R315" t="str">
        <f ca="1">IF(ISNUMBER(Q315),Q315+(ROW()-59)/100000,"")</f>
        <v/>
      </c>
    </row>
    <row r="316" spans="10:18" x14ac:dyDescent="0.3">
      <c r="J316">
        <v>257</v>
      </c>
      <c r="K316" t="str">
        <f>IFERROR('💉 Calendrier Vaccinal'!B32&amp;" "&amp;'💉 Calendrier Vaccinal'!C32,"")</f>
        <v xml:space="preserve"> </v>
      </c>
      <c r="L316">
        <f>IFERROR('💉 Calendrier Vaccinal'!E32,"")</f>
        <v>0</v>
      </c>
      <c r="M316" t="s">
        <v>259</v>
      </c>
      <c r="N316" s="125" t="str">
        <f>IFERROR('💉 Calendrier Vaccinal'!X32,"")</f>
        <v/>
      </c>
      <c r="O316" s="125">
        <f>IFERROR('💉 Calendrier Vaccinal'!Y32,"")</f>
        <v>0</v>
      </c>
      <c r="P316" t="str">
        <f ca="1">IF(K316="","VIDE",IF(AND(ISNUMBER(O316),O316&gt;0),"ADMIN",IF(NOT(ISNUMBER(N316)),"VIDE",IF(TODAY()&gt;N316,"URGENT",IF(TODAY()&gt;=N316-30,"RAPPEL",IF(TODAY()&gt;=N316-90,"PLANIFIE","FUTUR"))))))</f>
        <v>VIDE</v>
      </c>
      <c r="Q316" t="str">
        <f ca="1">IF(P316="URGENT",TODAY()-N316,IF(OR(P316="RAPPEL",P316="PLANIFIE"),N316-TODAY(),""))</f>
        <v/>
      </c>
      <c r="R316" t="str">
        <f ca="1">IF(ISNUMBER(Q316),Q316+(ROW()-59)/100000,"")</f>
        <v/>
      </c>
    </row>
    <row r="317" spans="10:18" x14ac:dyDescent="0.3">
      <c r="J317">
        <v>258</v>
      </c>
      <c r="K317" t="str">
        <f>IFERROR('💉 Calendrier Vaccinal'!B32&amp;" "&amp;'💉 Calendrier Vaccinal'!C32,"")</f>
        <v xml:space="preserve"> </v>
      </c>
      <c r="L317">
        <f>IFERROR('💉 Calendrier Vaccinal'!E32,"")</f>
        <v>0</v>
      </c>
      <c r="M317" t="s">
        <v>73</v>
      </c>
      <c r="N317" s="125" t="str">
        <f>IFERROR('💉 Calendrier Vaccinal'!AA32,"")</f>
        <v/>
      </c>
      <c r="O317" s="125">
        <f>IFERROR('💉 Calendrier Vaccinal'!AB32,"")</f>
        <v>0</v>
      </c>
      <c r="P317" t="str">
        <f ca="1">IF(K317="","VIDE",IF(AND(ISNUMBER(O317),O317&gt;0),"ADMIN",IF(NOT(ISNUMBER(N317)),"VIDE",IF(TODAY()&gt;N317,"URGENT",IF(TODAY()&gt;=N317-30,"RAPPEL",IF(TODAY()&gt;=N317-90,"PLANIFIE","FUTUR"))))))</f>
        <v>VIDE</v>
      </c>
      <c r="Q317" t="str">
        <f ca="1">IF(P317="URGENT",TODAY()-N317,IF(OR(P317="RAPPEL",P317="PLANIFIE"),N317-TODAY(),""))</f>
        <v/>
      </c>
      <c r="R317" t="str">
        <f ca="1">IF(ISNUMBER(Q317),Q317+(ROW()-59)/100000,"")</f>
        <v/>
      </c>
    </row>
    <row r="318" spans="10:18" x14ac:dyDescent="0.3">
      <c r="J318">
        <v>259</v>
      </c>
      <c r="K318" t="str">
        <f>IFERROR('💉 Calendrier Vaccinal'!B32&amp;" "&amp;'💉 Calendrier Vaccinal'!C32,"")</f>
        <v xml:space="preserve"> </v>
      </c>
      <c r="L318">
        <f>IFERROR('💉 Calendrier Vaccinal'!E32,"")</f>
        <v>0</v>
      </c>
      <c r="M318" t="s">
        <v>74</v>
      </c>
      <c r="N318" s="125" t="str">
        <f>IFERROR('💉 Calendrier Vaccinal'!AD32,"")</f>
        <v/>
      </c>
      <c r="O318" s="125">
        <f>IFERROR('💉 Calendrier Vaccinal'!AE32,"")</f>
        <v>0</v>
      </c>
      <c r="P318" t="str">
        <f ca="1">IF(K318="","VIDE",IF(AND(ISNUMBER(O318),O318&gt;0),"ADMIN",IF(NOT(ISNUMBER(N318)),"VIDE",IF(TODAY()&gt;N318,"URGENT",IF(TODAY()&gt;=N318-30,"RAPPEL",IF(TODAY()&gt;=N318-90,"PLANIFIE","FUTUR"))))))</f>
        <v>VIDE</v>
      </c>
      <c r="Q318" t="str">
        <f ca="1">IF(P318="URGENT",TODAY()-N318,IF(OR(P318="RAPPEL",P318="PLANIFIE"),N318-TODAY(),""))</f>
        <v/>
      </c>
      <c r="R318" t="str">
        <f ca="1">IF(ISNUMBER(Q318),Q318+(ROW()-59)/100000,"")</f>
        <v/>
      </c>
    </row>
    <row r="319" spans="10:18" x14ac:dyDescent="0.3">
      <c r="J319">
        <v>260</v>
      </c>
      <c r="K319" t="str">
        <f>IFERROR('💉 Calendrier Vaccinal'!B32&amp;" "&amp;'💉 Calendrier Vaccinal'!C32,"")</f>
        <v xml:space="preserve"> </v>
      </c>
      <c r="L319">
        <f>IFERROR('💉 Calendrier Vaccinal'!E32,"")</f>
        <v>0</v>
      </c>
      <c r="M319" t="s">
        <v>260</v>
      </c>
      <c r="N319" s="125" t="str">
        <f>IFERROR('💉 Calendrier Vaccinal'!AG32,"")</f>
        <v/>
      </c>
      <c r="O319" s="125">
        <f>IFERROR('💉 Calendrier Vaccinal'!AH32,"")</f>
        <v>0</v>
      </c>
      <c r="P319" t="str">
        <f ca="1">IF(K319="","VIDE",IF(AND(ISNUMBER(O319),O319&gt;0),"ADMIN",IF(NOT(ISNUMBER(N319)),"VIDE",IF(TODAY()&gt;N319,"URGENT",IF(TODAY()&gt;=N319-30,"RAPPEL",IF(TODAY()&gt;=N319-90,"PLANIFIE","FUTUR"))))))</f>
        <v>VIDE</v>
      </c>
      <c r="Q319" t="str">
        <f ca="1">IF(P319="URGENT",TODAY()-N319,IF(OR(P319="RAPPEL",P319="PLANIFIE"),N319-TODAY(),""))</f>
        <v/>
      </c>
      <c r="R319" t="str">
        <f ca="1">IF(ISNUMBER(Q319),Q319+(ROW()-59)/100000,"")</f>
        <v/>
      </c>
    </row>
    <row r="320" spans="10:18" x14ac:dyDescent="0.3">
      <c r="J320">
        <v>261</v>
      </c>
      <c r="K320" t="str">
        <f>IFERROR('💉 Calendrier Vaccinal'!B33&amp;" "&amp;'💉 Calendrier Vaccinal'!C33,"")</f>
        <v xml:space="preserve"> </v>
      </c>
      <c r="L320">
        <f>IFERROR('💉 Calendrier Vaccinal'!E33,"")</f>
        <v>0</v>
      </c>
      <c r="M320" t="s">
        <v>66</v>
      </c>
      <c r="N320" s="125" t="str">
        <f>IFERROR('💉 Calendrier Vaccinal'!F33,"")</f>
        <v/>
      </c>
      <c r="O320" s="125">
        <f>IFERROR('💉 Calendrier Vaccinal'!G33,"")</f>
        <v>0</v>
      </c>
      <c r="P320" t="str">
        <f ca="1">IF(K320="","VIDE",IF(AND(ISNUMBER(O320),O320&gt;0),"ADMIN",IF(NOT(ISNUMBER(N320)),"VIDE",IF(TODAY()&gt;N320,"URGENT",IF(TODAY()&gt;=N320-30,"RAPPEL",IF(TODAY()&gt;=N320-90,"PLANIFIE","FUTUR"))))))</f>
        <v>VIDE</v>
      </c>
      <c r="Q320" t="str">
        <f ca="1">IF(P320="URGENT",TODAY()-N320,IF(OR(P320="RAPPEL",P320="PLANIFIE"),N320-TODAY(),""))</f>
        <v/>
      </c>
      <c r="R320" t="str">
        <f ca="1">IF(ISNUMBER(Q320),Q320+(ROW()-59)/100000,"")</f>
        <v/>
      </c>
    </row>
    <row r="321" spans="10:18" x14ac:dyDescent="0.3">
      <c r="J321">
        <v>262</v>
      </c>
      <c r="K321" t="str">
        <f>IFERROR('💉 Calendrier Vaccinal'!B33&amp;" "&amp;'💉 Calendrier Vaccinal'!C33,"")</f>
        <v xml:space="preserve"> </v>
      </c>
      <c r="L321">
        <f>IFERROR('💉 Calendrier Vaccinal'!E33,"")</f>
        <v>0</v>
      </c>
      <c r="M321" t="s">
        <v>67</v>
      </c>
      <c r="N321" s="125" t="str">
        <f>IFERROR('💉 Calendrier Vaccinal'!I33,"")</f>
        <v/>
      </c>
      <c r="O321" s="125">
        <f>IFERROR('💉 Calendrier Vaccinal'!J33,"")</f>
        <v>0</v>
      </c>
      <c r="P321" t="str">
        <f ca="1">IF(K321="","VIDE",IF(AND(ISNUMBER(O321),O321&gt;0),"ADMIN",IF(NOT(ISNUMBER(N321)),"VIDE",IF(TODAY()&gt;N321,"URGENT",IF(TODAY()&gt;=N321-30,"RAPPEL",IF(TODAY()&gt;=N321-90,"PLANIFIE","FUTUR"))))))</f>
        <v>VIDE</v>
      </c>
      <c r="Q321" t="str">
        <f ca="1">IF(P321="URGENT",TODAY()-N321,IF(OR(P321="RAPPEL",P321="PLANIFIE"),N321-TODAY(),""))</f>
        <v/>
      </c>
      <c r="R321" t="str">
        <f ca="1">IF(ISNUMBER(Q321),Q321+(ROW()-59)/100000,"")</f>
        <v/>
      </c>
    </row>
    <row r="322" spans="10:18" x14ac:dyDescent="0.3">
      <c r="J322">
        <v>263</v>
      </c>
      <c r="K322" t="str">
        <f>IFERROR('💉 Calendrier Vaccinal'!B33&amp;" "&amp;'💉 Calendrier Vaccinal'!C33,"")</f>
        <v xml:space="preserve"> </v>
      </c>
      <c r="L322">
        <f>IFERROR('💉 Calendrier Vaccinal'!E33,"")</f>
        <v>0</v>
      </c>
      <c r="M322" t="s">
        <v>68</v>
      </c>
      <c r="N322" s="125" t="str">
        <f>IFERROR('💉 Calendrier Vaccinal'!L33,"")</f>
        <v/>
      </c>
      <c r="O322" s="125">
        <f>IFERROR('💉 Calendrier Vaccinal'!M33,"")</f>
        <v>0</v>
      </c>
      <c r="P322" t="str">
        <f ca="1">IF(K322="","VIDE",IF(AND(ISNUMBER(O322),O322&gt;0),"ADMIN",IF(NOT(ISNUMBER(N322)),"VIDE",IF(TODAY()&gt;N322,"URGENT",IF(TODAY()&gt;=N322-30,"RAPPEL",IF(TODAY()&gt;=N322-90,"PLANIFIE","FUTUR"))))))</f>
        <v>VIDE</v>
      </c>
      <c r="Q322" t="str">
        <f ca="1">IF(P322="URGENT",TODAY()-N322,IF(OR(P322="RAPPEL",P322="PLANIFIE"),N322-TODAY(),""))</f>
        <v/>
      </c>
      <c r="R322" t="str">
        <f ca="1">IF(ISNUMBER(Q322),Q322+(ROW()-59)/100000,"")</f>
        <v/>
      </c>
    </row>
    <row r="323" spans="10:18" x14ac:dyDescent="0.3">
      <c r="J323">
        <v>264</v>
      </c>
      <c r="K323" t="str">
        <f>IFERROR('💉 Calendrier Vaccinal'!B33&amp;" "&amp;'💉 Calendrier Vaccinal'!C33,"")</f>
        <v xml:space="preserve"> </v>
      </c>
      <c r="L323">
        <f>IFERROR('💉 Calendrier Vaccinal'!E33,"")</f>
        <v>0</v>
      </c>
      <c r="M323" t="s">
        <v>70</v>
      </c>
      <c r="N323" s="125" t="str">
        <f>IFERROR('💉 Calendrier Vaccinal'!O33,"")</f>
        <v/>
      </c>
      <c r="O323" s="125">
        <f>IFERROR('💉 Calendrier Vaccinal'!P33,"")</f>
        <v>0</v>
      </c>
      <c r="P323" t="str">
        <f ca="1">IF(K323="","VIDE",IF(AND(ISNUMBER(O323),O323&gt;0),"ADMIN",IF(NOT(ISNUMBER(N323)),"VIDE",IF(TODAY()&gt;N323,"URGENT",IF(TODAY()&gt;=N323-30,"RAPPEL",IF(TODAY()&gt;=N323-90,"PLANIFIE","FUTUR"))))))</f>
        <v>VIDE</v>
      </c>
      <c r="Q323" t="str">
        <f ca="1">IF(P323="URGENT",TODAY()-N323,IF(OR(P323="RAPPEL",P323="PLANIFIE"),N323-TODAY(),""))</f>
        <v/>
      </c>
      <c r="R323" t="str">
        <f ca="1">IF(ISNUMBER(Q323),Q323+(ROW()-59)/100000,"")</f>
        <v/>
      </c>
    </row>
    <row r="324" spans="10:18" x14ac:dyDescent="0.3">
      <c r="J324">
        <v>265</v>
      </c>
      <c r="K324" t="str">
        <f>IFERROR('💉 Calendrier Vaccinal'!B33&amp;" "&amp;'💉 Calendrier Vaccinal'!C33,"")</f>
        <v xml:space="preserve"> </v>
      </c>
      <c r="L324">
        <f>IFERROR('💉 Calendrier Vaccinal'!E33,"")</f>
        <v>0</v>
      </c>
      <c r="M324" t="s">
        <v>71</v>
      </c>
      <c r="N324" s="125" t="str">
        <f>IFERROR('💉 Calendrier Vaccinal'!R33,"")</f>
        <v/>
      </c>
      <c r="O324" s="125">
        <f>IFERROR('💉 Calendrier Vaccinal'!S33,"")</f>
        <v>0</v>
      </c>
      <c r="P324" t="str">
        <f ca="1">IF(K324="","VIDE",IF(AND(ISNUMBER(O324),O324&gt;0),"ADMIN",IF(NOT(ISNUMBER(N324)),"VIDE",IF(TODAY()&gt;N324,"URGENT",IF(TODAY()&gt;=N324-30,"RAPPEL",IF(TODAY()&gt;=N324-90,"PLANIFIE","FUTUR"))))))</f>
        <v>VIDE</v>
      </c>
      <c r="Q324" t="str">
        <f ca="1">IF(P324="URGENT",TODAY()-N324,IF(OR(P324="RAPPEL",P324="PLANIFIE"),N324-TODAY(),""))</f>
        <v/>
      </c>
      <c r="R324" t="str">
        <f ca="1">IF(ISNUMBER(Q324),Q324+(ROW()-59)/100000,"")</f>
        <v/>
      </c>
    </row>
    <row r="325" spans="10:18" x14ac:dyDescent="0.3">
      <c r="J325">
        <v>266</v>
      </c>
      <c r="K325" t="str">
        <f>IFERROR('💉 Calendrier Vaccinal'!B33&amp;" "&amp;'💉 Calendrier Vaccinal'!C33,"")</f>
        <v xml:space="preserve"> </v>
      </c>
      <c r="L325">
        <f>IFERROR('💉 Calendrier Vaccinal'!E33,"")</f>
        <v>0</v>
      </c>
      <c r="M325" t="s">
        <v>72</v>
      </c>
      <c r="N325" s="125" t="str">
        <f>IFERROR('💉 Calendrier Vaccinal'!U33,"")</f>
        <v/>
      </c>
      <c r="O325" s="125">
        <f>IFERROR('💉 Calendrier Vaccinal'!V33,"")</f>
        <v>0</v>
      </c>
      <c r="P325" t="str">
        <f ca="1">IF(K325="","VIDE",IF(AND(ISNUMBER(O325),O325&gt;0),"ADMIN",IF(NOT(ISNUMBER(N325)),"VIDE",IF(TODAY()&gt;N325,"URGENT",IF(TODAY()&gt;=N325-30,"RAPPEL",IF(TODAY()&gt;=N325-90,"PLANIFIE","FUTUR"))))))</f>
        <v>VIDE</v>
      </c>
      <c r="Q325" t="str">
        <f ca="1">IF(P325="URGENT",TODAY()-N325,IF(OR(P325="RAPPEL",P325="PLANIFIE"),N325-TODAY(),""))</f>
        <v/>
      </c>
      <c r="R325" t="str">
        <f ca="1">IF(ISNUMBER(Q325),Q325+(ROW()-59)/100000,"")</f>
        <v/>
      </c>
    </row>
    <row r="326" spans="10:18" x14ac:dyDescent="0.3">
      <c r="J326">
        <v>267</v>
      </c>
      <c r="K326" t="str">
        <f>IFERROR('💉 Calendrier Vaccinal'!B33&amp;" "&amp;'💉 Calendrier Vaccinal'!C33,"")</f>
        <v xml:space="preserve"> </v>
      </c>
      <c r="L326">
        <f>IFERROR('💉 Calendrier Vaccinal'!E33,"")</f>
        <v>0</v>
      </c>
      <c r="M326" t="s">
        <v>259</v>
      </c>
      <c r="N326" s="125" t="str">
        <f>IFERROR('💉 Calendrier Vaccinal'!X33,"")</f>
        <v/>
      </c>
      <c r="O326" s="125">
        <f>IFERROR('💉 Calendrier Vaccinal'!Y33,"")</f>
        <v>0</v>
      </c>
      <c r="P326" t="str">
        <f ca="1">IF(K326="","VIDE",IF(AND(ISNUMBER(O326),O326&gt;0),"ADMIN",IF(NOT(ISNUMBER(N326)),"VIDE",IF(TODAY()&gt;N326,"URGENT",IF(TODAY()&gt;=N326-30,"RAPPEL",IF(TODAY()&gt;=N326-90,"PLANIFIE","FUTUR"))))))</f>
        <v>VIDE</v>
      </c>
      <c r="Q326" t="str">
        <f ca="1">IF(P326="URGENT",TODAY()-N326,IF(OR(P326="RAPPEL",P326="PLANIFIE"),N326-TODAY(),""))</f>
        <v/>
      </c>
      <c r="R326" t="str">
        <f ca="1">IF(ISNUMBER(Q326),Q326+(ROW()-59)/100000,"")</f>
        <v/>
      </c>
    </row>
    <row r="327" spans="10:18" x14ac:dyDescent="0.3">
      <c r="J327">
        <v>268</v>
      </c>
      <c r="K327" t="str">
        <f>IFERROR('💉 Calendrier Vaccinal'!B33&amp;" "&amp;'💉 Calendrier Vaccinal'!C33,"")</f>
        <v xml:space="preserve"> </v>
      </c>
      <c r="L327">
        <f>IFERROR('💉 Calendrier Vaccinal'!E33,"")</f>
        <v>0</v>
      </c>
      <c r="M327" t="s">
        <v>73</v>
      </c>
      <c r="N327" s="125" t="str">
        <f>IFERROR('💉 Calendrier Vaccinal'!AA33,"")</f>
        <v/>
      </c>
      <c r="O327" s="125">
        <f>IFERROR('💉 Calendrier Vaccinal'!AB33,"")</f>
        <v>0</v>
      </c>
      <c r="P327" t="str">
        <f ca="1">IF(K327="","VIDE",IF(AND(ISNUMBER(O327),O327&gt;0),"ADMIN",IF(NOT(ISNUMBER(N327)),"VIDE",IF(TODAY()&gt;N327,"URGENT",IF(TODAY()&gt;=N327-30,"RAPPEL",IF(TODAY()&gt;=N327-90,"PLANIFIE","FUTUR"))))))</f>
        <v>VIDE</v>
      </c>
      <c r="Q327" t="str">
        <f ca="1">IF(P327="URGENT",TODAY()-N327,IF(OR(P327="RAPPEL",P327="PLANIFIE"),N327-TODAY(),""))</f>
        <v/>
      </c>
      <c r="R327" t="str">
        <f ca="1">IF(ISNUMBER(Q327),Q327+(ROW()-59)/100000,"")</f>
        <v/>
      </c>
    </row>
    <row r="328" spans="10:18" x14ac:dyDescent="0.3">
      <c r="J328">
        <v>269</v>
      </c>
      <c r="K328" t="str">
        <f>IFERROR('💉 Calendrier Vaccinal'!B33&amp;" "&amp;'💉 Calendrier Vaccinal'!C33,"")</f>
        <v xml:space="preserve"> </v>
      </c>
      <c r="L328">
        <f>IFERROR('💉 Calendrier Vaccinal'!E33,"")</f>
        <v>0</v>
      </c>
      <c r="M328" t="s">
        <v>74</v>
      </c>
      <c r="N328" s="125" t="str">
        <f>IFERROR('💉 Calendrier Vaccinal'!AD33,"")</f>
        <v/>
      </c>
      <c r="O328" s="125">
        <f>IFERROR('💉 Calendrier Vaccinal'!AE33,"")</f>
        <v>0</v>
      </c>
      <c r="P328" t="str">
        <f ca="1">IF(K328="","VIDE",IF(AND(ISNUMBER(O328),O328&gt;0),"ADMIN",IF(NOT(ISNUMBER(N328)),"VIDE",IF(TODAY()&gt;N328,"URGENT",IF(TODAY()&gt;=N328-30,"RAPPEL",IF(TODAY()&gt;=N328-90,"PLANIFIE","FUTUR"))))))</f>
        <v>VIDE</v>
      </c>
      <c r="Q328" t="str">
        <f ca="1">IF(P328="URGENT",TODAY()-N328,IF(OR(P328="RAPPEL",P328="PLANIFIE"),N328-TODAY(),""))</f>
        <v/>
      </c>
      <c r="R328" t="str">
        <f ca="1">IF(ISNUMBER(Q328),Q328+(ROW()-59)/100000,"")</f>
        <v/>
      </c>
    </row>
    <row r="329" spans="10:18" x14ac:dyDescent="0.3">
      <c r="J329">
        <v>270</v>
      </c>
      <c r="K329" t="str">
        <f>IFERROR('💉 Calendrier Vaccinal'!B33&amp;" "&amp;'💉 Calendrier Vaccinal'!C33,"")</f>
        <v xml:space="preserve"> </v>
      </c>
      <c r="L329">
        <f>IFERROR('💉 Calendrier Vaccinal'!E33,"")</f>
        <v>0</v>
      </c>
      <c r="M329" t="s">
        <v>260</v>
      </c>
      <c r="N329" s="125" t="str">
        <f>IFERROR('💉 Calendrier Vaccinal'!AG33,"")</f>
        <v/>
      </c>
      <c r="O329" s="125">
        <f>IFERROR('💉 Calendrier Vaccinal'!AH33,"")</f>
        <v>0</v>
      </c>
      <c r="P329" t="str">
        <f ca="1">IF(K329="","VIDE",IF(AND(ISNUMBER(O329),O329&gt;0),"ADMIN",IF(NOT(ISNUMBER(N329)),"VIDE",IF(TODAY()&gt;N329,"URGENT",IF(TODAY()&gt;=N329-30,"RAPPEL",IF(TODAY()&gt;=N329-90,"PLANIFIE","FUTUR"))))))</f>
        <v>VIDE</v>
      </c>
      <c r="Q329" t="str">
        <f ca="1">IF(P329="URGENT",TODAY()-N329,IF(OR(P329="RAPPEL",P329="PLANIFIE"),N329-TODAY(),""))</f>
        <v/>
      </c>
      <c r="R329" t="str">
        <f ca="1">IF(ISNUMBER(Q329),Q329+(ROW()-59)/100000,"")</f>
        <v/>
      </c>
    </row>
    <row r="330" spans="10:18" x14ac:dyDescent="0.3">
      <c r="J330">
        <v>271</v>
      </c>
      <c r="K330" t="str">
        <f>IFERROR('💉 Calendrier Vaccinal'!B34&amp;" "&amp;'💉 Calendrier Vaccinal'!C34,"")</f>
        <v xml:space="preserve"> </v>
      </c>
      <c r="L330">
        <f>IFERROR('💉 Calendrier Vaccinal'!E34,"")</f>
        <v>0</v>
      </c>
      <c r="M330" t="s">
        <v>66</v>
      </c>
      <c r="N330" s="125" t="str">
        <f>IFERROR('💉 Calendrier Vaccinal'!F34,"")</f>
        <v/>
      </c>
      <c r="O330" s="125">
        <f>IFERROR('💉 Calendrier Vaccinal'!G34,"")</f>
        <v>0</v>
      </c>
      <c r="P330" t="str">
        <f ca="1">IF(K330="","VIDE",IF(AND(ISNUMBER(O330),O330&gt;0),"ADMIN",IF(NOT(ISNUMBER(N330)),"VIDE",IF(TODAY()&gt;N330,"URGENT",IF(TODAY()&gt;=N330-30,"RAPPEL",IF(TODAY()&gt;=N330-90,"PLANIFIE","FUTUR"))))))</f>
        <v>VIDE</v>
      </c>
      <c r="Q330" t="str">
        <f ca="1">IF(P330="URGENT",TODAY()-N330,IF(OR(P330="RAPPEL",P330="PLANIFIE"),N330-TODAY(),""))</f>
        <v/>
      </c>
      <c r="R330" t="str">
        <f ca="1">IF(ISNUMBER(Q330),Q330+(ROW()-59)/100000,"")</f>
        <v/>
      </c>
    </row>
    <row r="331" spans="10:18" x14ac:dyDescent="0.3">
      <c r="J331">
        <v>272</v>
      </c>
      <c r="K331" t="str">
        <f>IFERROR('💉 Calendrier Vaccinal'!B34&amp;" "&amp;'💉 Calendrier Vaccinal'!C34,"")</f>
        <v xml:space="preserve"> </v>
      </c>
      <c r="L331">
        <f>IFERROR('💉 Calendrier Vaccinal'!E34,"")</f>
        <v>0</v>
      </c>
      <c r="M331" t="s">
        <v>67</v>
      </c>
      <c r="N331" s="125" t="str">
        <f>IFERROR('💉 Calendrier Vaccinal'!I34,"")</f>
        <v/>
      </c>
      <c r="O331" s="125">
        <f>IFERROR('💉 Calendrier Vaccinal'!J34,"")</f>
        <v>0</v>
      </c>
      <c r="P331" t="str">
        <f ca="1">IF(K331="","VIDE",IF(AND(ISNUMBER(O331),O331&gt;0),"ADMIN",IF(NOT(ISNUMBER(N331)),"VIDE",IF(TODAY()&gt;N331,"URGENT",IF(TODAY()&gt;=N331-30,"RAPPEL",IF(TODAY()&gt;=N331-90,"PLANIFIE","FUTUR"))))))</f>
        <v>VIDE</v>
      </c>
      <c r="Q331" t="str">
        <f ca="1">IF(P331="URGENT",TODAY()-N331,IF(OR(P331="RAPPEL",P331="PLANIFIE"),N331-TODAY(),""))</f>
        <v/>
      </c>
      <c r="R331" t="str">
        <f ca="1">IF(ISNUMBER(Q331),Q331+(ROW()-59)/100000,"")</f>
        <v/>
      </c>
    </row>
    <row r="332" spans="10:18" x14ac:dyDescent="0.3">
      <c r="J332">
        <v>273</v>
      </c>
      <c r="K332" t="str">
        <f>IFERROR('💉 Calendrier Vaccinal'!B34&amp;" "&amp;'💉 Calendrier Vaccinal'!C34,"")</f>
        <v xml:space="preserve"> </v>
      </c>
      <c r="L332">
        <f>IFERROR('💉 Calendrier Vaccinal'!E34,"")</f>
        <v>0</v>
      </c>
      <c r="M332" t="s">
        <v>68</v>
      </c>
      <c r="N332" s="125" t="str">
        <f>IFERROR('💉 Calendrier Vaccinal'!L34,"")</f>
        <v/>
      </c>
      <c r="O332" s="125">
        <f>IFERROR('💉 Calendrier Vaccinal'!M34,"")</f>
        <v>0</v>
      </c>
      <c r="P332" t="str">
        <f ca="1">IF(K332="","VIDE",IF(AND(ISNUMBER(O332),O332&gt;0),"ADMIN",IF(NOT(ISNUMBER(N332)),"VIDE",IF(TODAY()&gt;N332,"URGENT",IF(TODAY()&gt;=N332-30,"RAPPEL",IF(TODAY()&gt;=N332-90,"PLANIFIE","FUTUR"))))))</f>
        <v>VIDE</v>
      </c>
      <c r="Q332" t="str">
        <f ca="1">IF(P332="URGENT",TODAY()-N332,IF(OR(P332="RAPPEL",P332="PLANIFIE"),N332-TODAY(),""))</f>
        <v/>
      </c>
      <c r="R332" t="str">
        <f ca="1">IF(ISNUMBER(Q332),Q332+(ROW()-59)/100000,"")</f>
        <v/>
      </c>
    </row>
    <row r="333" spans="10:18" x14ac:dyDescent="0.3">
      <c r="J333">
        <v>274</v>
      </c>
      <c r="K333" t="str">
        <f>IFERROR('💉 Calendrier Vaccinal'!B34&amp;" "&amp;'💉 Calendrier Vaccinal'!C34,"")</f>
        <v xml:space="preserve"> </v>
      </c>
      <c r="L333">
        <f>IFERROR('💉 Calendrier Vaccinal'!E34,"")</f>
        <v>0</v>
      </c>
      <c r="M333" t="s">
        <v>70</v>
      </c>
      <c r="N333" s="125" t="str">
        <f>IFERROR('💉 Calendrier Vaccinal'!O34,"")</f>
        <v/>
      </c>
      <c r="O333" s="125">
        <f>IFERROR('💉 Calendrier Vaccinal'!P34,"")</f>
        <v>0</v>
      </c>
      <c r="P333" t="str">
        <f ca="1">IF(K333="","VIDE",IF(AND(ISNUMBER(O333),O333&gt;0),"ADMIN",IF(NOT(ISNUMBER(N333)),"VIDE",IF(TODAY()&gt;N333,"URGENT",IF(TODAY()&gt;=N333-30,"RAPPEL",IF(TODAY()&gt;=N333-90,"PLANIFIE","FUTUR"))))))</f>
        <v>VIDE</v>
      </c>
      <c r="Q333" t="str">
        <f ca="1">IF(P333="URGENT",TODAY()-N333,IF(OR(P333="RAPPEL",P333="PLANIFIE"),N333-TODAY(),""))</f>
        <v/>
      </c>
      <c r="R333" t="str">
        <f ca="1">IF(ISNUMBER(Q333),Q333+(ROW()-59)/100000,"")</f>
        <v/>
      </c>
    </row>
    <row r="334" spans="10:18" x14ac:dyDescent="0.3">
      <c r="J334">
        <v>275</v>
      </c>
      <c r="K334" t="str">
        <f>IFERROR('💉 Calendrier Vaccinal'!B34&amp;" "&amp;'💉 Calendrier Vaccinal'!C34,"")</f>
        <v xml:space="preserve"> </v>
      </c>
      <c r="L334">
        <f>IFERROR('💉 Calendrier Vaccinal'!E34,"")</f>
        <v>0</v>
      </c>
      <c r="M334" t="s">
        <v>71</v>
      </c>
      <c r="N334" s="125" t="str">
        <f>IFERROR('💉 Calendrier Vaccinal'!R34,"")</f>
        <v/>
      </c>
      <c r="O334" s="125">
        <f>IFERROR('💉 Calendrier Vaccinal'!S34,"")</f>
        <v>0</v>
      </c>
      <c r="P334" t="str">
        <f ca="1">IF(K334="","VIDE",IF(AND(ISNUMBER(O334),O334&gt;0),"ADMIN",IF(NOT(ISNUMBER(N334)),"VIDE",IF(TODAY()&gt;N334,"URGENT",IF(TODAY()&gt;=N334-30,"RAPPEL",IF(TODAY()&gt;=N334-90,"PLANIFIE","FUTUR"))))))</f>
        <v>VIDE</v>
      </c>
      <c r="Q334" t="str">
        <f ca="1">IF(P334="URGENT",TODAY()-N334,IF(OR(P334="RAPPEL",P334="PLANIFIE"),N334-TODAY(),""))</f>
        <v/>
      </c>
      <c r="R334" t="str">
        <f ca="1">IF(ISNUMBER(Q334),Q334+(ROW()-59)/100000,"")</f>
        <v/>
      </c>
    </row>
    <row r="335" spans="10:18" x14ac:dyDescent="0.3">
      <c r="J335">
        <v>276</v>
      </c>
      <c r="K335" t="str">
        <f>IFERROR('💉 Calendrier Vaccinal'!B34&amp;" "&amp;'💉 Calendrier Vaccinal'!C34,"")</f>
        <v xml:space="preserve"> </v>
      </c>
      <c r="L335">
        <f>IFERROR('💉 Calendrier Vaccinal'!E34,"")</f>
        <v>0</v>
      </c>
      <c r="M335" t="s">
        <v>72</v>
      </c>
      <c r="N335" s="125" t="str">
        <f>IFERROR('💉 Calendrier Vaccinal'!U34,"")</f>
        <v/>
      </c>
      <c r="O335" s="125">
        <f>IFERROR('💉 Calendrier Vaccinal'!V34,"")</f>
        <v>0</v>
      </c>
      <c r="P335" t="str">
        <f ca="1">IF(K335="","VIDE",IF(AND(ISNUMBER(O335),O335&gt;0),"ADMIN",IF(NOT(ISNUMBER(N335)),"VIDE",IF(TODAY()&gt;N335,"URGENT",IF(TODAY()&gt;=N335-30,"RAPPEL",IF(TODAY()&gt;=N335-90,"PLANIFIE","FUTUR"))))))</f>
        <v>VIDE</v>
      </c>
      <c r="Q335" t="str">
        <f ca="1">IF(P335="URGENT",TODAY()-N335,IF(OR(P335="RAPPEL",P335="PLANIFIE"),N335-TODAY(),""))</f>
        <v/>
      </c>
      <c r="R335" t="str">
        <f ca="1">IF(ISNUMBER(Q335),Q335+(ROW()-59)/100000,"")</f>
        <v/>
      </c>
    </row>
    <row r="336" spans="10:18" x14ac:dyDescent="0.3">
      <c r="J336">
        <v>277</v>
      </c>
      <c r="K336" t="str">
        <f>IFERROR('💉 Calendrier Vaccinal'!B34&amp;" "&amp;'💉 Calendrier Vaccinal'!C34,"")</f>
        <v xml:space="preserve"> </v>
      </c>
      <c r="L336">
        <f>IFERROR('💉 Calendrier Vaccinal'!E34,"")</f>
        <v>0</v>
      </c>
      <c r="M336" t="s">
        <v>259</v>
      </c>
      <c r="N336" s="125" t="str">
        <f>IFERROR('💉 Calendrier Vaccinal'!X34,"")</f>
        <v/>
      </c>
      <c r="O336" s="125">
        <f>IFERROR('💉 Calendrier Vaccinal'!Y34,"")</f>
        <v>0</v>
      </c>
      <c r="P336" t="str">
        <f ca="1">IF(K336="","VIDE",IF(AND(ISNUMBER(O336),O336&gt;0),"ADMIN",IF(NOT(ISNUMBER(N336)),"VIDE",IF(TODAY()&gt;N336,"URGENT",IF(TODAY()&gt;=N336-30,"RAPPEL",IF(TODAY()&gt;=N336-90,"PLANIFIE","FUTUR"))))))</f>
        <v>VIDE</v>
      </c>
      <c r="Q336" t="str">
        <f ca="1">IF(P336="URGENT",TODAY()-N336,IF(OR(P336="RAPPEL",P336="PLANIFIE"),N336-TODAY(),""))</f>
        <v/>
      </c>
      <c r="R336" t="str">
        <f ca="1">IF(ISNUMBER(Q336),Q336+(ROW()-59)/100000,"")</f>
        <v/>
      </c>
    </row>
    <row r="337" spans="10:18" x14ac:dyDescent="0.3">
      <c r="J337">
        <v>278</v>
      </c>
      <c r="K337" t="str">
        <f>IFERROR('💉 Calendrier Vaccinal'!B34&amp;" "&amp;'💉 Calendrier Vaccinal'!C34,"")</f>
        <v xml:space="preserve"> </v>
      </c>
      <c r="L337">
        <f>IFERROR('💉 Calendrier Vaccinal'!E34,"")</f>
        <v>0</v>
      </c>
      <c r="M337" t="s">
        <v>73</v>
      </c>
      <c r="N337" s="125" t="str">
        <f>IFERROR('💉 Calendrier Vaccinal'!AA34,"")</f>
        <v/>
      </c>
      <c r="O337" s="125">
        <f>IFERROR('💉 Calendrier Vaccinal'!AB34,"")</f>
        <v>0</v>
      </c>
      <c r="P337" t="str">
        <f ca="1">IF(K337="","VIDE",IF(AND(ISNUMBER(O337),O337&gt;0),"ADMIN",IF(NOT(ISNUMBER(N337)),"VIDE",IF(TODAY()&gt;N337,"URGENT",IF(TODAY()&gt;=N337-30,"RAPPEL",IF(TODAY()&gt;=N337-90,"PLANIFIE","FUTUR"))))))</f>
        <v>VIDE</v>
      </c>
      <c r="Q337" t="str">
        <f ca="1">IF(P337="URGENT",TODAY()-N337,IF(OR(P337="RAPPEL",P337="PLANIFIE"),N337-TODAY(),""))</f>
        <v/>
      </c>
      <c r="R337" t="str">
        <f ca="1">IF(ISNUMBER(Q337),Q337+(ROW()-59)/100000,"")</f>
        <v/>
      </c>
    </row>
    <row r="338" spans="10:18" x14ac:dyDescent="0.3">
      <c r="J338">
        <v>279</v>
      </c>
      <c r="K338" t="str">
        <f>IFERROR('💉 Calendrier Vaccinal'!B34&amp;" "&amp;'💉 Calendrier Vaccinal'!C34,"")</f>
        <v xml:space="preserve"> </v>
      </c>
      <c r="L338">
        <f>IFERROR('💉 Calendrier Vaccinal'!E34,"")</f>
        <v>0</v>
      </c>
      <c r="M338" t="s">
        <v>74</v>
      </c>
      <c r="N338" s="125" t="str">
        <f>IFERROR('💉 Calendrier Vaccinal'!AD34,"")</f>
        <v/>
      </c>
      <c r="O338" s="125">
        <f>IFERROR('💉 Calendrier Vaccinal'!AE34,"")</f>
        <v>0</v>
      </c>
      <c r="P338" t="str">
        <f ca="1">IF(K338="","VIDE",IF(AND(ISNUMBER(O338),O338&gt;0),"ADMIN",IF(NOT(ISNUMBER(N338)),"VIDE",IF(TODAY()&gt;N338,"URGENT",IF(TODAY()&gt;=N338-30,"RAPPEL",IF(TODAY()&gt;=N338-90,"PLANIFIE","FUTUR"))))))</f>
        <v>VIDE</v>
      </c>
      <c r="Q338" t="str">
        <f ca="1">IF(P338="URGENT",TODAY()-N338,IF(OR(P338="RAPPEL",P338="PLANIFIE"),N338-TODAY(),""))</f>
        <v/>
      </c>
      <c r="R338" t="str">
        <f ca="1">IF(ISNUMBER(Q338),Q338+(ROW()-59)/100000,"")</f>
        <v/>
      </c>
    </row>
    <row r="339" spans="10:18" x14ac:dyDescent="0.3">
      <c r="J339">
        <v>280</v>
      </c>
      <c r="K339" t="str">
        <f>IFERROR('💉 Calendrier Vaccinal'!B34&amp;" "&amp;'💉 Calendrier Vaccinal'!C34,"")</f>
        <v xml:space="preserve"> </v>
      </c>
      <c r="L339">
        <f>IFERROR('💉 Calendrier Vaccinal'!E34,"")</f>
        <v>0</v>
      </c>
      <c r="M339" t="s">
        <v>260</v>
      </c>
      <c r="N339" s="125" t="str">
        <f>IFERROR('💉 Calendrier Vaccinal'!AG34,"")</f>
        <v/>
      </c>
      <c r="O339" s="125">
        <f>IFERROR('💉 Calendrier Vaccinal'!AH34,"")</f>
        <v>0</v>
      </c>
      <c r="P339" t="str">
        <f ca="1">IF(K339="","VIDE",IF(AND(ISNUMBER(O339),O339&gt;0),"ADMIN",IF(NOT(ISNUMBER(N339)),"VIDE",IF(TODAY()&gt;N339,"URGENT",IF(TODAY()&gt;=N339-30,"RAPPEL",IF(TODAY()&gt;=N339-90,"PLANIFIE","FUTUR"))))))</f>
        <v>VIDE</v>
      </c>
      <c r="Q339" t="str">
        <f ca="1">IF(P339="URGENT",TODAY()-N339,IF(OR(P339="RAPPEL",P339="PLANIFIE"),N339-TODAY(),""))</f>
        <v/>
      </c>
      <c r="R339" t="str">
        <f ca="1">IF(ISNUMBER(Q339),Q339+(ROW()-59)/100000,"")</f>
        <v/>
      </c>
    </row>
    <row r="340" spans="10:18" x14ac:dyDescent="0.3">
      <c r="J340">
        <v>281</v>
      </c>
      <c r="K340" t="str">
        <f>IFERROR('💉 Calendrier Vaccinal'!B35&amp;" "&amp;'💉 Calendrier Vaccinal'!C35,"")</f>
        <v xml:space="preserve"> </v>
      </c>
      <c r="L340">
        <f>IFERROR('💉 Calendrier Vaccinal'!E35,"")</f>
        <v>0</v>
      </c>
      <c r="M340" t="s">
        <v>66</v>
      </c>
      <c r="N340" s="125" t="str">
        <f>IFERROR('💉 Calendrier Vaccinal'!F35,"")</f>
        <v/>
      </c>
      <c r="O340" s="125">
        <f>IFERROR('💉 Calendrier Vaccinal'!G35,"")</f>
        <v>0</v>
      </c>
      <c r="P340" t="str">
        <f ca="1">IF(K340="","VIDE",IF(AND(ISNUMBER(O340),O340&gt;0),"ADMIN",IF(NOT(ISNUMBER(N340)),"VIDE",IF(TODAY()&gt;N340,"URGENT",IF(TODAY()&gt;=N340-30,"RAPPEL",IF(TODAY()&gt;=N340-90,"PLANIFIE","FUTUR"))))))</f>
        <v>VIDE</v>
      </c>
      <c r="Q340" t="str">
        <f ca="1">IF(P340="URGENT",TODAY()-N340,IF(OR(P340="RAPPEL",P340="PLANIFIE"),N340-TODAY(),""))</f>
        <v/>
      </c>
      <c r="R340" t="str">
        <f ca="1">IF(ISNUMBER(Q340),Q340+(ROW()-59)/100000,"")</f>
        <v/>
      </c>
    </row>
    <row r="341" spans="10:18" x14ac:dyDescent="0.3">
      <c r="J341">
        <v>282</v>
      </c>
      <c r="K341" t="str">
        <f>IFERROR('💉 Calendrier Vaccinal'!B35&amp;" "&amp;'💉 Calendrier Vaccinal'!C35,"")</f>
        <v xml:space="preserve"> </v>
      </c>
      <c r="L341">
        <f>IFERROR('💉 Calendrier Vaccinal'!E35,"")</f>
        <v>0</v>
      </c>
      <c r="M341" t="s">
        <v>67</v>
      </c>
      <c r="N341" s="125" t="str">
        <f>IFERROR('💉 Calendrier Vaccinal'!I35,"")</f>
        <v/>
      </c>
      <c r="O341" s="125">
        <f>IFERROR('💉 Calendrier Vaccinal'!J35,"")</f>
        <v>0</v>
      </c>
      <c r="P341" t="str">
        <f ca="1">IF(K341="","VIDE",IF(AND(ISNUMBER(O341),O341&gt;0),"ADMIN",IF(NOT(ISNUMBER(N341)),"VIDE",IF(TODAY()&gt;N341,"URGENT",IF(TODAY()&gt;=N341-30,"RAPPEL",IF(TODAY()&gt;=N341-90,"PLANIFIE","FUTUR"))))))</f>
        <v>VIDE</v>
      </c>
      <c r="Q341" t="str">
        <f ca="1">IF(P341="URGENT",TODAY()-N341,IF(OR(P341="RAPPEL",P341="PLANIFIE"),N341-TODAY(),""))</f>
        <v/>
      </c>
      <c r="R341" t="str">
        <f ca="1">IF(ISNUMBER(Q341),Q341+(ROW()-59)/100000,"")</f>
        <v/>
      </c>
    </row>
    <row r="342" spans="10:18" x14ac:dyDescent="0.3">
      <c r="J342">
        <v>283</v>
      </c>
      <c r="K342" t="str">
        <f>IFERROR('💉 Calendrier Vaccinal'!B35&amp;" "&amp;'💉 Calendrier Vaccinal'!C35,"")</f>
        <v xml:space="preserve"> </v>
      </c>
      <c r="L342">
        <f>IFERROR('💉 Calendrier Vaccinal'!E35,"")</f>
        <v>0</v>
      </c>
      <c r="M342" t="s">
        <v>68</v>
      </c>
      <c r="N342" s="125" t="str">
        <f>IFERROR('💉 Calendrier Vaccinal'!L35,"")</f>
        <v/>
      </c>
      <c r="O342" s="125">
        <f>IFERROR('💉 Calendrier Vaccinal'!M35,"")</f>
        <v>0</v>
      </c>
      <c r="P342" t="str">
        <f ca="1">IF(K342="","VIDE",IF(AND(ISNUMBER(O342),O342&gt;0),"ADMIN",IF(NOT(ISNUMBER(N342)),"VIDE",IF(TODAY()&gt;N342,"URGENT",IF(TODAY()&gt;=N342-30,"RAPPEL",IF(TODAY()&gt;=N342-90,"PLANIFIE","FUTUR"))))))</f>
        <v>VIDE</v>
      </c>
      <c r="Q342" t="str">
        <f ca="1">IF(P342="URGENT",TODAY()-N342,IF(OR(P342="RAPPEL",P342="PLANIFIE"),N342-TODAY(),""))</f>
        <v/>
      </c>
      <c r="R342" t="str">
        <f ca="1">IF(ISNUMBER(Q342),Q342+(ROW()-59)/100000,"")</f>
        <v/>
      </c>
    </row>
    <row r="343" spans="10:18" x14ac:dyDescent="0.3">
      <c r="J343">
        <v>284</v>
      </c>
      <c r="K343" t="str">
        <f>IFERROR('💉 Calendrier Vaccinal'!B35&amp;" "&amp;'💉 Calendrier Vaccinal'!C35,"")</f>
        <v xml:space="preserve"> </v>
      </c>
      <c r="L343">
        <f>IFERROR('💉 Calendrier Vaccinal'!E35,"")</f>
        <v>0</v>
      </c>
      <c r="M343" t="s">
        <v>70</v>
      </c>
      <c r="N343" s="125" t="str">
        <f>IFERROR('💉 Calendrier Vaccinal'!O35,"")</f>
        <v/>
      </c>
      <c r="O343" s="125">
        <f>IFERROR('💉 Calendrier Vaccinal'!P35,"")</f>
        <v>0</v>
      </c>
      <c r="P343" t="str">
        <f ca="1">IF(K343="","VIDE",IF(AND(ISNUMBER(O343),O343&gt;0),"ADMIN",IF(NOT(ISNUMBER(N343)),"VIDE",IF(TODAY()&gt;N343,"URGENT",IF(TODAY()&gt;=N343-30,"RAPPEL",IF(TODAY()&gt;=N343-90,"PLANIFIE","FUTUR"))))))</f>
        <v>VIDE</v>
      </c>
      <c r="Q343" t="str">
        <f ca="1">IF(P343="URGENT",TODAY()-N343,IF(OR(P343="RAPPEL",P343="PLANIFIE"),N343-TODAY(),""))</f>
        <v/>
      </c>
      <c r="R343" t="str">
        <f ca="1">IF(ISNUMBER(Q343),Q343+(ROW()-59)/100000,"")</f>
        <v/>
      </c>
    </row>
    <row r="344" spans="10:18" x14ac:dyDescent="0.3">
      <c r="J344">
        <v>285</v>
      </c>
      <c r="K344" t="str">
        <f>IFERROR('💉 Calendrier Vaccinal'!B35&amp;" "&amp;'💉 Calendrier Vaccinal'!C35,"")</f>
        <v xml:space="preserve"> </v>
      </c>
      <c r="L344">
        <f>IFERROR('💉 Calendrier Vaccinal'!E35,"")</f>
        <v>0</v>
      </c>
      <c r="M344" t="s">
        <v>71</v>
      </c>
      <c r="N344" s="125" t="str">
        <f>IFERROR('💉 Calendrier Vaccinal'!R35,"")</f>
        <v/>
      </c>
      <c r="O344" s="125">
        <f>IFERROR('💉 Calendrier Vaccinal'!S35,"")</f>
        <v>0</v>
      </c>
      <c r="P344" t="str">
        <f ca="1">IF(K344="","VIDE",IF(AND(ISNUMBER(O344),O344&gt;0),"ADMIN",IF(NOT(ISNUMBER(N344)),"VIDE",IF(TODAY()&gt;N344,"URGENT",IF(TODAY()&gt;=N344-30,"RAPPEL",IF(TODAY()&gt;=N344-90,"PLANIFIE","FUTUR"))))))</f>
        <v>VIDE</v>
      </c>
      <c r="Q344" t="str">
        <f ca="1">IF(P344="URGENT",TODAY()-N344,IF(OR(P344="RAPPEL",P344="PLANIFIE"),N344-TODAY(),""))</f>
        <v/>
      </c>
      <c r="R344" t="str">
        <f ca="1">IF(ISNUMBER(Q344),Q344+(ROW()-59)/100000,"")</f>
        <v/>
      </c>
    </row>
    <row r="345" spans="10:18" x14ac:dyDescent="0.3">
      <c r="J345">
        <v>286</v>
      </c>
      <c r="K345" t="str">
        <f>IFERROR('💉 Calendrier Vaccinal'!B35&amp;" "&amp;'💉 Calendrier Vaccinal'!C35,"")</f>
        <v xml:space="preserve"> </v>
      </c>
      <c r="L345">
        <f>IFERROR('💉 Calendrier Vaccinal'!E35,"")</f>
        <v>0</v>
      </c>
      <c r="M345" t="s">
        <v>72</v>
      </c>
      <c r="N345" s="125" t="str">
        <f>IFERROR('💉 Calendrier Vaccinal'!U35,"")</f>
        <v/>
      </c>
      <c r="O345" s="125">
        <f>IFERROR('💉 Calendrier Vaccinal'!V35,"")</f>
        <v>0</v>
      </c>
      <c r="P345" t="str">
        <f ca="1">IF(K345="","VIDE",IF(AND(ISNUMBER(O345),O345&gt;0),"ADMIN",IF(NOT(ISNUMBER(N345)),"VIDE",IF(TODAY()&gt;N345,"URGENT",IF(TODAY()&gt;=N345-30,"RAPPEL",IF(TODAY()&gt;=N345-90,"PLANIFIE","FUTUR"))))))</f>
        <v>VIDE</v>
      </c>
      <c r="Q345" t="str">
        <f ca="1">IF(P345="URGENT",TODAY()-N345,IF(OR(P345="RAPPEL",P345="PLANIFIE"),N345-TODAY(),""))</f>
        <v/>
      </c>
      <c r="R345" t="str">
        <f ca="1">IF(ISNUMBER(Q345),Q345+(ROW()-59)/100000,"")</f>
        <v/>
      </c>
    </row>
    <row r="346" spans="10:18" x14ac:dyDescent="0.3">
      <c r="J346">
        <v>287</v>
      </c>
      <c r="K346" t="str">
        <f>IFERROR('💉 Calendrier Vaccinal'!B35&amp;" "&amp;'💉 Calendrier Vaccinal'!C35,"")</f>
        <v xml:space="preserve"> </v>
      </c>
      <c r="L346">
        <f>IFERROR('💉 Calendrier Vaccinal'!E35,"")</f>
        <v>0</v>
      </c>
      <c r="M346" t="s">
        <v>259</v>
      </c>
      <c r="N346" s="125" t="str">
        <f>IFERROR('💉 Calendrier Vaccinal'!X35,"")</f>
        <v/>
      </c>
      <c r="O346" s="125">
        <f>IFERROR('💉 Calendrier Vaccinal'!Y35,"")</f>
        <v>0</v>
      </c>
      <c r="P346" t="str">
        <f ca="1">IF(K346="","VIDE",IF(AND(ISNUMBER(O346),O346&gt;0),"ADMIN",IF(NOT(ISNUMBER(N346)),"VIDE",IF(TODAY()&gt;N346,"URGENT",IF(TODAY()&gt;=N346-30,"RAPPEL",IF(TODAY()&gt;=N346-90,"PLANIFIE","FUTUR"))))))</f>
        <v>VIDE</v>
      </c>
      <c r="Q346" t="str">
        <f ca="1">IF(P346="URGENT",TODAY()-N346,IF(OR(P346="RAPPEL",P346="PLANIFIE"),N346-TODAY(),""))</f>
        <v/>
      </c>
      <c r="R346" t="str">
        <f ca="1">IF(ISNUMBER(Q346),Q346+(ROW()-59)/100000,"")</f>
        <v/>
      </c>
    </row>
    <row r="347" spans="10:18" x14ac:dyDescent="0.3">
      <c r="J347">
        <v>288</v>
      </c>
      <c r="K347" t="str">
        <f>IFERROR('💉 Calendrier Vaccinal'!B35&amp;" "&amp;'💉 Calendrier Vaccinal'!C35,"")</f>
        <v xml:space="preserve"> </v>
      </c>
      <c r="L347">
        <f>IFERROR('💉 Calendrier Vaccinal'!E35,"")</f>
        <v>0</v>
      </c>
      <c r="M347" t="s">
        <v>73</v>
      </c>
      <c r="N347" s="125" t="str">
        <f>IFERROR('💉 Calendrier Vaccinal'!AA35,"")</f>
        <v/>
      </c>
      <c r="O347" s="125">
        <f>IFERROR('💉 Calendrier Vaccinal'!AB35,"")</f>
        <v>0</v>
      </c>
      <c r="P347" t="str">
        <f ca="1">IF(K347="","VIDE",IF(AND(ISNUMBER(O347),O347&gt;0),"ADMIN",IF(NOT(ISNUMBER(N347)),"VIDE",IF(TODAY()&gt;N347,"URGENT",IF(TODAY()&gt;=N347-30,"RAPPEL",IF(TODAY()&gt;=N347-90,"PLANIFIE","FUTUR"))))))</f>
        <v>VIDE</v>
      </c>
      <c r="Q347" t="str">
        <f ca="1">IF(P347="URGENT",TODAY()-N347,IF(OR(P347="RAPPEL",P347="PLANIFIE"),N347-TODAY(),""))</f>
        <v/>
      </c>
      <c r="R347" t="str">
        <f ca="1">IF(ISNUMBER(Q347),Q347+(ROW()-59)/100000,"")</f>
        <v/>
      </c>
    </row>
    <row r="348" spans="10:18" x14ac:dyDescent="0.3">
      <c r="J348">
        <v>289</v>
      </c>
      <c r="K348" t="str">
        <f>IFERROR('💉 Calendrier Vaccinal'!B35&amp;" "&amp;'💉 Calendrier Vaccinal'!C35,"")</f>
        <v xml:space="preserve"> </v>
      </c>
      <c r="L348">
        <f>IFERROR('💉 Calendrier Vaccinal'!E35,"")</f>
        <v>0</v>
      </c>
      <c r="M348" t="s">
        <v>74</v>
      </c>
      <c r="N348" s="125" t="str">
        <f>IFERROR('💉 Calendrier Vaccinal'!AD35,"")</f>
        <v/>
      </c>
      <c r="O348" s="125">
        <f>IFERROR('💉 Calendrier Vaccinal'!AE35,"")</f>
        <v>0</v>
      </c>
      <c r="P348" t="str">
        <f ca="1">IF(K348="","VIDE",IF(AND(ISNUMBER(O348),O348&gt;0),"ADMIN",IF(NOT(ISNUMBER(N348)),"VIDE",IF(TODAY()&gt;N348,"URGENT",IF(TODAY()&gt;=N348-30,"RAPPEL",IF(TODAY()&gt;=N348-90,"PLANIFIE","FUTUR"))))))</f>
        <v>VIDE</v>
      </c>
      <c r="Q348" t="str">
        <f ca="1">IF(P348="URGENT",TODAY()-N348,IF(OR(P348="RAPPEL",P348="PLANIFIE"),N348-TODAY(),""))</f>
        <v/>
      </c>
      <c r="R348" t="str">
        <f ca="1">IF(ISNUMBER(Q348),Q348+(ROW()-59)/100000,"")</f>
        <v/>
      </c>
    </row>
    <row r="349" spans="10:18" x14ac:dyDescent="0.3">
      <c r="J349">
        <v>290</v>
      </c>
      <c r="K349" t="str">
        <f>IFERROR('💉 Calendrier Vaccinal'!B35&amp;" "&amp;'💉 Calendrier Vaccinal'!C35,"")</f>
        <v xml:space="preserve"> </v>
      </c>
      <c r="L349">
        <f>IFERROR('💉 Calendrier Vaccinal'!E35,"")</f>
        <v>0</v>
      </c>
      <c r="M349" t="s">
        <v>260</v>
      </c>
      <c r="N349" s="125" t="str">
        <f>IFERROR('💉 Calendrier Vaccinal'!AG35,"")</f>
        <v/>
      </c>
      <c r="O349" s="125">
        <f>IFERROR('💉 Calendrier Vaccinal'!AH35,"")</f>
        <v>0</v>
      </c>
      <c r="P349" t="str">
        <f ca="1">IF(K349="","VIDE",IF(AND(ISNUMBER(O349),O349&gt;0),"ADMIN",IF(NOT(ISNUMBER(N349)),"VIDE",IF(TODAY()&gt;N349,"URGENT",IF(TODAY()&gt;=N349-30,"RAPPEL",IF(TODAY()&gt;=N349-90,"PLANIFIE","FUTUR"))))))</f>
        <v>VIDE</v>
      </c>
      <c r="Q349" t="str">
        <f ca="1">IF(P349="URGENT",TODAY()-N349,IF(OR(P349="RAPPEL",P349="PLANIFIE"),N349-TODAY(),""))</f>
        <v/>
      </c>
      <c r="R349" t="str">
        <f ca="1">IF(ISNUMBER(Q349),Q349+(ROW()-59)/100000,"")</f>
        <v/>
      </c>
    </row>
    <row r="350" spans="10:18" x14ac:dyDescent="0.3">
      <c r="J350">
        <v>291</v>
      </c>
      <c r="K350" t="str">
        <f>IFERROR('💉 Calendrier Vaccinal'!B36&amp;" "&amp;'💉 Calendrier Vaccinal'!C36,"")</f>
        <v xml:space="preserve"> </v>
      </c>
      <c r="L350">
        <f>IFERROR('💉 Calendrier Vaccinal'!E36,"")</f>
        <v>0</v>
      </c>
      <c r="M350" t="s">
        <v>66</v>
      </c>
      <c r="N350" s="125" t="str">
        <f>IFERROR('💉 Calendrier Vaccinal'!F36,"")</f>
        <v/>
      </c>
      <c r="O350" s="125">
        <f>IFERROR('💉 Calendrier Vaccinal'!G36,"")</f>
        <v>0</v>
      </c>
      <c r="P350" t="str">
        <f ca="1">IF(K350="","VIDE",IF(AND(ISNUMBER(O350),O350&gt;0),"ADMIN",IF(NOT(ISNUMBER(N350)),"VIDE",IF(TODAY()&gt;N350,"URGENT",IF(TODAY()&gt;=N350-30,"RAPPEL",IF(TODAY()&gt;=N350-90,"PLANIFIE","FUTUR"))))))</f>
        <v>VIDE</v>
      </c>
      <c r="Q350" t="str">
        <f ca="1">IF(P350="URGENT",TODAY()-N350,IF(OR(P350="RAPPEL",P350="PLANIFIE"),N350-TODAY(),""))</f>
        <v/>
      </c>
      <c r="R350" t="str">
        <f ca="1">IF(ISNUMBER(Q350),Q350+(ROW()-59)/100000,"")</f>
        <v/>
      </c>
    </row>
    <row r="351" spans="10:18" x14ac:dyDescent="0.3">
      <c r="J351">
        <v>292</v>
      </c>
      <c r="K351" t="str">
        <f>IFERROR('💉 Calendrier Vaccinal'!B36&amp;" "&amp;'💉 Calendrier Vaccinal'!C36,"")</f>
        <v xml:space="preserve"> </v>
      </c>
      <c r="L351">
        <f>IFERROR('💉 Calendrier Vaccinal'!E36,"")</f>
        <v>0</v>
      </c>
      <c r="M351" t="s">
        <v>67</v>
      </c>
      <c r="N351" s="125" t="str">
        <f>IFERROR('💉 Calendrier Vaccinal'!I36,"")</f>
        <v/>
      </c>
      <c r="O351" s="125">
        <f>IFERROR('💉 Calendrier Vaccinal'!J36,"")</f>
        <v>0</v>
      </c>
      <c r="P351" t="str">
        <f ca="1">IF(K351="","VIDE",IF(AND(ISNUMBER(O351),O351&gt;0),"ADMIN",IF(NOT(ISNUMBER(N351)),"VIDE",IF(TODAY()&gt;N351,"URGENT",IF(TODAY()&gt;=N351-30,"RAPPEL",IF(TODAY()&gt;=N351-90,"PLANIFIE","FUTUR"))))))</f>
        <v>VIDE</v>
      </c>
      <c r="Q351" t="str">
        <f ca="1">IF(P351="URGENT",TODAY()-N351,IF(OR(P351="RAPPEL",P351="PLANIFIE"),N351-TODAY(),""))</f>
        <v/>
      </c>
      <c r="R351" t="str">
        <f ca="1">IF(ISNUMBER(Q351),Q351+(ROW()-59)/100000,"")</f>
        <v/>
      </c>
    </row>
    <row r="352" spans="10:18" x14ac:dyDescent="0.3">
      <c r="J352">
        <v>293</v>
      </c>
      <c r="K352" t="str">
        <f>IFERROR('💉 Calendrier Vaccinal'!B36&amp;" "&amp;'💉 Calendrier Vaccinal'!C36,"")</f>
        <v xml:space="preserve"> </v>
      </c>
      <c r="L352">
        <f>IFERROR('💉 Calendrier Vaccinal'!E36,"")</f>
        <v>0</v>
      </c>
      <c r="M352" t="s">
        <v>68</v>
      </c>
      <c r="N352" s="125" t="str">
        <f>IFERROR('💉 Calendrier Vaccinal'!L36,"")</f>
        <v/>
      </c>
      <c r="O352" s="125">
        <f>IFERROR('💉 Calendrier Vaccinal'!M36,"")</f>
        <v>0</v>
      </c>
      <c r="P352" t="str">
        <f ca="1">IF(K352="","VIDE",IF(AND(ISNUMBER(O352),O352&gt;0),"ADMIN",IF(NOT(ISNUMBER(N352)),"VIDE",IF(TODAY()&gt;N352,"URGENT",IF(TODAY()&gt;=N352-30,"RAPPEL",IF(TODAY()&gt;=N352-90,"PLANIFIE","FUTUR"))))))</f>
        <v>VIDE</v>
      </c>
      <c r="Q352" t="str">
        <f ca="1">IF(P352="URGENT",TODAY()-N352,IF(OR(P352="RAPPEL",P352="PLANIFIE"),N352-TODAY(),""))</f>
        <v/>
      </c>
      <c r="R352" t="str">
        <f ca="1">IF(ISNUMBER(Q352),Q352+(ROW()-59)/100000,"")</f>
        <v/>
      </c>
    </row>
    <row r="353" spans="10:18" x14ac:dyDescent="0.3">
      <c r="J353">
        <v>294</v>
      </c>
      <c r="K353" t="str">
        <f>IFERROR('💉 Calendrier Vaccinal'!B36&amp;" "&amp;'💉 Calendrier Vaccinal'!C36,"")</f>
        <v xml:space="preserve"> </v>
      </c>
      <c r="L353">
        <f>IFERROR('💉 Calendrier Vaccinal'!E36,"")</f>
        <v>0</v>
      </c>
      <c r="M353" t="s">
        <v>70</v>
      </c>
      <c r="N353" s="125" t="str">
        <f>IFERROR('💉 Calendrier Vaccinal'!O36,"")</f>
        <v/>
      </c>
      <c r="O353" s="125">
        <f>IFERROR('💉 Calendrier Vaccinal'!P36,"")</f>
        <v>0</v>
      </c>
      <c r="P353" t="str">
        <f ca="1">IF(K353="","VIDE",IF(AND(ISNUMBER(O353),O353&gt;0),"ADMIN",IF(NOT(ISNUMBER(N353)),"VIDE",IF(TODAY()&gt;N353,"URGENT",IF(TODAY()&gt;=N353-30,"RAPPEL",IF(TODAY()&gt;=N353-90,"PLANIFIE","FUTUR"))))))</f>
        <v>VIDE</v>
      </c>
      <c r="Q353" t="str">
        <f ca="1">IF(P353="URGENT",TODAY()-N353,IF(OR(P353="RAPPEL",P353="PLANIFIE"),N353-TODAY(),""))</f>
        <v/>
      </c>
      <c r="R353" t="str">
        <f ca="1">IF(ISNUMBER(Q353),Q353+(ROW()-59)/100000,"")</f>
        <v/>
      </c>
    </row>
    <row r="354" spans="10:18" x14ac:dyDescent="0.3">
      <c r="J354">
        <v>295</v>
      </c>
      <c r="K354" t="str">
        <f>IFERROR('💉 Calendrier Vaccinal'!B36&amp;" "&amp;'💉 Calendrier Vaccinal'!C36,"")</f>
        <v xml:space="preserve"> </v>
      </c>
      <c r="L354">
        <f>IFERROR('💉 Calendrier Vaccinal'!E36,"")</f>
        <v>0</v>
      </c>
      <c r="M354" t="s">
        <v>71</v>
      </c>
      <c r="N354" s="125" t="str">
        <f>IFERROR('💉 Calendrier Vaccinal'!R36,"")</f>
        <v/>
      </c>
      <c r="O354" s="125">
        <f>IFERROR('💉 Calendrier Vaccinal'!S36,"")</f>
        <v>0</v>
      </c>
      <c r="P354" t="str">
        <f ca="1">IF(K354="","VIDE",IF(AND(ISNUMBER(O354),O354&gt;0),"ADMIN",IF(NOT(ISNUMBER(N354)),"VIDE",IF(TODAY()&gt;N354,"URGENT",IF(TODAY()&gt;=N354-30,"RAPPEL",IF(TODAY()&gt;=N354-90,"PLANIFIE","FUTUR"))))))</f>
        <v>VIDE</v>
      </c>
      <c r="Q354" t="str">
        <f ca="1">IF(P354="URGENT",TODAY()-N354,IF(OR(P354="RAPPEL",P354="PLANIFIE"),N354-TODAY(),""))</f>
        <v/>
      </c>
      <c r="R354" t="str">
        <f ca="1">IF(ISNUMBER(Q354),Q354+(ROW()-59)/100000,"")</f>
        <v/>
      </c>
    </row>
    <row r="355" spans="10:18" x14ac:dyDescent="0.3">
      <c r="J355">
        <v>296</v>
      </c>
      <c r="K355" t="str">
        <f>IFERROR('💉 Calendrier Vaccinal'!B36&amp;" "&amp;'💉 Calendrier Vaccinal'!C36,"")</f>
        <v xml:space="preserve"> </v>
      </c>
      <c r="L355">
        <f>IFERROR('💉 Calendrier Vaccinal'!E36,"")</f>
        <v>0</v>
      </c>
      <c r="M355" t="s">
        <v>72</v>
      </c>
      <c r="N355" s="125" t="str">
        <f>IFERROR('💉 Calendrier Vaccinal'!U36,"")</f>
        <v/>
      </c>
      <c r="O355" s="125">
        <f>IFERROR('💉 Calendrier Vaccinal'!V36,"")</f>
        <v>0</v>
      </c>
      <c r="P355" t="str">
        <f ca="1">IF(K355="","VIDE",IF(AND(ISNUMBER(O355),O355&gt;0),"ADMIN",IF(NOT(ISNUMBER(N355)),"VIDE",IF(TODAY()&gt;N355,"URGENT",IF(TODAY()&gt;=N355-30,"RAPPEL",IF(TODAY()&gt;=N355-90,"PLANIFIE","FUTUR"))))))</f>
        <v>VIDE</v>
      </c>
      <c r="Q355" t="str">
        <f ca="1">IF(P355="URGENT",TODAY()-N355,IF(OR(P355="RAPPEL",P355="PLANIFIE"),N355-TODAY(),""))</f>
        <v/>
      </c>
      <c r="R355" t="str">
        <f ca="1">IF(ISNUMBER(Q355),Q355+(ROW()-59)/100000,"")</f>
        <v/>
      </c>
    </row>
    <row r="356" spans="10:18" x14ac:dyDescent="0.3">
      <c r="J356">
        <v>297</v>
      </c>
      <c r="K356" t="str">
        <f>IFERROR('💉 Calendrier Vaccinal'!B36&amp;" "&amp;'💉 Calendrier Vaccinal'!C36,"")</f>
        <v xml:space="preserve"> </v>
      </c>
      <c r="L356">
        <f>IFERROR('💉 Calendrier Vaccinal'!E36,"")</f>
        <v>0</v>
      </c>
      <c r="M356" t="s">
        <v>259</v>
      </c>
      <c r="N356" s="125" t="str">
        <f>IFERROR('💉 Calendrier Vaccinal'!X36,"")</f>
        <v/>
      </c>
      <c r="O356" s="125">
        <f>IFERROR('💉 Calendrier Vaccinal'!Y36,"")</f>
        <v>0</v>
      </c>
      <c r="P356" t="str">
        <f ca="1">IF(K356="","VIDE",IF(AND(ISNUMBER(O356),O356&gt;0),"ADMIN",IF(NOT(ISNUMBER(N356)),"VIDE",IF(TODAY()&gt;N356,"URGENT",IF(TODAY()&gt;=N356-30,"RAPPEL",IF(TODAY()&gt;=N356-90,"PLANIFIE","FUTUR"))))))</f>
        <v>VIDE</v>
      </c>
      <c r="Q356" t="str">
        <f ca="1">IF(P356="URGENT",TODAY()-N356,IF(OR(P356="RAPPEL",P356="PLANIFIE"),N356-TODAY(),""))</f>
        <v/>
      </c>
      <c r="R356" t="str">
        <f ca="1">IF(ISNUMBER(Q356),Q356+(ROW()-59)/100000,"")</f>
        <v/>
      </c>
    </row>
    <row r="357" spans="10:18" x14ac:dyDescent="0.3">
      <c r="J357">
        <v>298</v>
      </c>
      <c r="K357" t="str">
        <f>IFERROR('💉 Calendrier Vaccinal'!B36&amp;" "&amp;'💉 Calendrier Vaccinal'!C36,"")</f>
        <v xml:space="preserve"> </v>
      </c>
      <c r="L357">
        <f>IFERROR('💉 Calendrier Vaccinal'!E36,"")</f>
        <v>0</v>
      </c>
      <c r="M357" t="s">
        <v>73</v>
      </c>
      <c r="N357" s="125" t="str">
        <f>IFERROR('💉 Calendrier Vaccinal'!AA36,"")</f>
        <v/>
      </c>
      <c r="O357" s="125">
        <f>IFERROR('💉 Calendrier Vaccinal'!AB36,"")</f>
        <v>0</v>
      </c>
      <c r="P357" t="str">
        <f ca="1">IF(K357="","VIDE",IF(AND(ISNUMBER(O357),O357&gt;0),"ADMIN",IF(NOT(ISNUMBER(N357)),"VIDE",IF(TODAY()&gt;N357,"URGENT",IF(TODAY()&gt;=N357-30,"RAPPEL",IF(TODAY()&gt;=N357-90,"PLANIFIE","FUTUR"))))))</f>
        <v>VIDE</v>
      </c>
      <c r="Q357" t="str">
        <f ca="1">IF(P357="URGENT",TODAY()-N357,IF(OR(P357="RAPPEL",P357="PLANIFIE"),N357-TODAY(),""))</f>
        <v/>
      </c>
      <c r="R357" t="str">
        <f ca="1">IF(ISNUMBER(Q357),Q357+(ROW()-59)/100000,"")</f>
        <v/>
      </c>
    </row>
    <row r="358" spans="10:18" x14ac:dyDescent="0.3">
      <c r="J358">
        <v>299</v>
      </c>
      <c r="K358" t="str">
        <f>IFERROR('💉 Calendrier Vaccinal'!B36&amp;" "&amp;'💉 Calendrier Vaccinal'!C36,"")</f>
        <v xml:space="preserve"> </v>
      </c>
      <c r="L358">
        <f>IFERROR('💉 Calendrier Vaccinal'!E36,"")</f>
        <v>0</v>
      </c>
      <c r="M358" t="s">
        <v>74</v>
      </c>
      <c r="N358" s="125" t="str">
        <f>IFERROR('💉 Calendrier Vaccinal'!AD36,"")</f>
        <v/>
      </c>
      <c r="O358" s="125">
        <f>IFERROR('💉 Calendrier Vaccinal'!AE36,"")</f>
        <v>0</v>
      </c>
      <c r="P358" t="str">
        <f ca="1">IF(K358="","VIDE",IF(AND(ISNUMBER(O358),O358&gt;0),"ADMIN",IF(NOT(ISNUMBER(N358)),"VIDE",IF(TODAY()&gt;N358,"URGENT",IF(TODAY()&gt;=N358-30,"RAPPEL",IF(TODAY()&gt;=N358-90,"PLANIFIE","FUTUR"))))))</f>
        <v>VIDE</v>
      </c>
      <c r="Q358" t="str">
        <f ca="1">IF(P358="URGENT",TODAY()-N358,IF(OR(P358="RAPPEL",P358="PLANIFIE"),N358-TODAY(),""))</f>
        <v/>
      </c>
      <c r="R358" t="str">
        <f ca="1">IF(ISNUMBER(Q358),Q358+(ROW()-59)/100000,"")</f>
        <v/>
      </c>
    </row>
    <row r="359" spans="10:18" x14ac:dyDescent="0.3">
      <c r="J359">
        <v>300</v>
      </c>
      <c r="K359" t="str">
        <f>IFERROR('💉 Calendrier Vaccinal'!B36&amp;" "&amp;'💉 Calendrier Vaccinal'!C36,"")</f>
        <v xml:space="preserve"> </v>
      </c>
      <c r="L359">
        <f>IFERROR('💉 Calendrier Vaccinal'!E36,"")</f>
        <v>0</v>
      </c>
      <c r="M359" t="s">
        <v>260</v>
      </c>
      <c r="N359" s="125" t="str">
        <f>IFERROR('💉 Calendrier Vaccinal'!AG36,"")</f>
        <v/>
      </c>
      <c r="O359" s="125">
        <f>IFERROR('💉 Calendrier Vaccinal'!AH36,"")</f>
        <v>0</v>
      </c>
      <c r="P359" t="str">
        <f ca="1">IF(K359="","VIDE",IF(AND(ISNUMBER(O359),O359&gt;0),"ADMIN",IF(NOT(ISNUMBER(N359)),"VIDE",IF(TODAY()&gt;N359,"URGENT",IF(TODAY()&gt;=N359-30,"RAPPEL",IF(TODAY()&gt;=N359-90,"PLANIFIE","FUTUR"))))))</f>
        <v>VIDE</v>
      </c>
      <c r="Q359" t="str">
        <f ca="1">IF(P359="URGENT",TODAY()-N359,IF(OR(P359="RAPPEL",P359="PLANIFIE"),N359-TODAY(),""))</f>
        <v/>
      </c>
      <c r="R359" t="str">
        <f ca="1">IF(ISNUMBER(Q359),Q359+(ROW()-59)/100000,"")</f>
        <v/>
      </c>
    </row>
  </sheetData>
  <mergeCells count="8">
    <mergeCell ref="A58:H58"/>
    <mergeCell ref="A7:H7"/>
    <mergeCell ref="A1:H1"/>
    <mergeCell ref="E5:H5"/>
    <mergeCell ref="A25:H25"/>
    <mergeCell ref="A43:H43"/>
    <mergeCell ref="A5:D5"/>
    <mergeCell ref="A3:H3"/>
  </mergeCells>
  <pageMargins left="0.75" right="0.75" top="1" bottom="1" header="0.5" footer="0.5"/>
  <pageSetup paperSize="9"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6"/>
  <sheetViews>
    <sheetView showGridLines="0" workbookViewId="0">
      <selection sqref="A1:J1"/>
    </sheetView>
  </sheetViews>
  <sheetFormatPr baseColWidth="10" defaultColWidth="8.88671875" defaultRowHeight="14.4" x14ac:dyDescent="0.3"/>
  <cols>
    <col min="1" max="1" width="12" customWidth="1"/>
    <col min="2" max="2" width="28" customWidth="1"/>
    <col min="3" max="3" width="35" customWidth="1"/>
    <col min="4" max="4" width="12" customWidth="1"/>
    <col min="5" max="5" width="10" customWidth="1"/>
    <col min="6" max="6" width="16" customWidth="1"/>
    <col min="7" max="7" width="30" customWidth="1"/>
  </cols>
  <sheetData>
    <row r="1" spans="1:10" ht="31.95" customHeight="1" x14ac:dyDescent="0.3">
      <c r="A1" s="94" t="s">
        <v>76</v>
      </c>
      <c r="B1" s="57"/>
      <c r="C1" s="57"/>
      <c r="D1" s="57"/>
      <c r="E1" s="57"/>
      <c r="F1" s="57"/>
      <c r="G1" s="57"/>
      <c r="H1" s="57"/>
      <c r="I1" s="57"/>
      <c r="J1" s="58"/>
    </row>
    <row r="2" spans="1:10" ht="7.95" customHeight="1" x14ac:dyDescent="0.3"/>
    <row r="3" spans="1:10" ht="22.05" customHeight="1" x14ac:dyDescent="0.3">
      <c r="A3" s="66" t="s">
        <v>77</v>
      </c>
      <c r="B3" s="57"/>
      <c r="C3" s="57"/>
      <c r="D3" s="57"/>
      <c r="E3" s="57"/>
      <c r="F3" s="57"/>
      <c r="G3" s="57"/>
      <c r="H3" s="57"/>
      <c r="I3" s="57"/>
      <c r="J3" s="58"/>
    </row>
    <row r="4" spans="1:10" ht="34.950000000000003" customHeight="1" x14ac:dyDescent="0.3">
      <c r="A4" s="19" t="s">
        <v>78</v>
      </c>
      <c r="B4" s="19" t="s">
        <v>65</v>
      </c>
      <c r="C4" s="19" t="s">
        <v>79</v>
      </c>
      <c r="D4" s="19" t="s">
        <v>80</v>
      </c>
      <c r="E4" s="19" t="s">
        <v>81</v>
      </c>
      <c r="F4" s="19" t="s">
        <v>82</v>
      </c>
      <c r="G4" s="19" t="s">
        <v>83</v>
      </c>
    </row>
    <row r="5" spans="1:10" ht="28.05" customHeight="1" x14ac:dyDescent="0.3">
      <c r="A5" s="20" t="s">
        <v>84</v>
      </c>
      <c r="B5" s="24" t="s">
        <v>85</v>
      </c>
      <c r="C5" s="25" t="s">
        <v>86</v>
      </c>
      <c r="D5" s="20" t="s">
        <v>87</v>
      </c>
      <c r="E5" s="20" t="s">
        <v>87</v>
      </c>
      <c r="F5" s="20" t="s">
        <v>88</v>
      </c>
      <c r="G5" s="25" t="s">
        <v>89</v>
      </c>
    </row>
    <row r="6" spans="1:10" ht="28.05" customHeight="1" x14ac:dyDescent="0.3">
      <c r="A6" s="22" t="s">
        <v>84</v>
      </c>
      <c r="B6" s="26" t="s">
        <v>90</v>
      </c>
      <c r="C6" s="27" t="s">
        <v>91</v>
      </c>
      <c r="D6" s="22" t="s">
        <v>87</v>
      </c>
      <c r="E6" s="22" t="s">
        <v>87</v>
      </c>
      <c r="F6" s="22" t="s">
        <v>88</v>
      </c>
      <c r="G6" s="27"/>
    </row>
    <row r="7" spans="1:10" ht="28.05" customHeight="1" x14ac:dyDescent="0.3">
      <c r="A7" s="16" t="s">
        <v>84</v>
      </c>
      <c r="B7" s="28" t="s">
        <v>92</v>
      </c>
      <c r="C7" s="14" t="s">
        <v>93</v>
      </c>
      <c r="D7" s="16" t="s">
        <v>94</v>
      </c>
      <c r="E7" s="16" t="s">
        <v>94</v>
      </c>
      <c r="F7" s="16" t="s">
        <v>95</v>
      </c>
      <c r="G7" s="14" t="s">
        <v>96</v>
      </c>
    </row>
    <row r="8" spans="1:10" ht="28.05" customHeight="1" x14ac:dyDescent="0.3">
      <c r="A8" s="22" t="s">
        <v>97</v>
      </c>
      <c r="B8" s="26" t="s">
        <v>98</v>
      </c>
      <c r="C8" s="27" t="s">
        <v>86</v>
      </c>
      <c r="D8" s="22" t="s">
        <v>87</v>
      </c>
      <c r="E8" s="22" t="s">
        <v>87</v>
      </c>
      <c r="F8" s="22" t="s">
        <v>88</v>
      </c>
      <c r="G8" s="27"/>
    </row>
    <row r="9" spans="1:10" ht="28.05" customHeight="1" x14ac:dyDescent="0.3">
      <c r="A9" s="16" t="s">
        <v>97</v>
      </c>
      <c r="B9" s="28" t="s">
        <v>99</v>
      </c>
      <c r="C9" s="14" t="s">
        <v>93</v>
      </c>
      <c r="D9" s="16" t="s">
        <v>94</v>
      </c>
      <c r="E9" s="16" t="s">
        <v>94</v>
      </c>
      <c r="F9" s="16" t="s">
        <v>95</v>
      </c>
      <c r="G9" s="14" t="s">
        <v>96</v>
      </c>
    </row>
    <row r="10" spans="1:10" ht="28.05" customHeight="1" x14ac:dyDescent="0.3">
      <c r="A10" s="22" t="s">
        <v>100</v>
      </c>
      <c r="B10" s="26" t="s">
        <v>101</v>
      </c>
      <c r="C10" s="27" t="s">
        <v>86</v>
      </c>
      <c r="D10" s="22" t="s">
        <v>87</v>
      </c>
      <c r="E10" s="22" t="s">
        <v>87</v>
      </c>
      <c r="F10" s="22" t="s">
        <v>88</v>
      </c>
      <c r="G10" s="27"/>
    </row>
    <row r="11" spans="1:10" ht="28.05" customHeight="1" x14ac:dyDescent="0.3">
      <c r="A11" s="20" t="s">
        <v>100</v>
      </c>
      <c r="B11" s="24" t="s">
        <v>102</v>
      </c>
      <c r="C11" s="25" t="s">
        <v>91</v>
      </c>
      <c r="D11" s="20" t="s">
        <v>87</v>
      </c>
      <c r="E11" s="20" t="s">
        <v>87</v>
      </c>
      <c r="F11" s="20" t="s">
        <v>88</v>
      </c>
      <c r="G11" s="25"/>
    </row>
    <row r="12" spans="1:10" ht="28.05" customHeight="1" x14ac:dyDescent="0.3">
      <c r="A12" s="22" t="s">
        <v>103</v>
      </c>
      <c r="B12" s="26" t="s">
        <v>104</v>
      </c>
      <c r="C12" s="27" t="s">
        <v>86</v>
      </c>
      <c r="D12" s="22" t="s">
        <v>87</v>
      </c>
      <c r="E12" s="22" t="s">
        <v>87</v>
      </c>
      <c r="F12" s="22" t="s">
        <v>88</v>
      </c>
      <c r="G12" s="27"/>
    </row>
    <row r="13" spans="1:10" ht="28.05" customHeight="1" x14ac:dyDescent="0.3">
      <c r="A13" s="20" t="s">
        <v>103</v>
      </c>
      <c r="B13" s="24" t="s">
        <v>105</v>
      </c>
      <c r="C13" s="25" t="s">
        <v>91</v>
      </c>
      <c r="D13" s="20" t="s">
        <v>87</v>
      </c>
      <c r="E13" s="20" t="s">
        <v>87</v>
      </c>
      <c r="F13" s="20" t="s">
        <v>88</v>
      </c>
      <c r="G13" s="25"/>
    </row>
    <row r="14" spans="1:10" ht="28.05" customHeight="1" x14ac:dyDescent="0.3">
      <c r="A14" s="22" t="s">
        <v>103</v>
      </c>
      <c r="B14" s="26" t="s">
        <v>106</v>
      </c>
      <c r="C14" s="27" t="s">
        <v>107</v>
      </c>
      <c r="D14" s="22" t="s">
        <v>87</v>
      </c>
      <c r="E14" s="22" t="s">
        <v>87</v>
      </c>
      <c r="F14" s="22" t="s">
        <v>88</v>
      </c>
      <c r="G14" s="27"/>
    </row>
    <row r="15" spans="1:10" ht="28.05" customHeight="1" x14ac:dyDescent="0.3">
      <c r="A15" s="20" t="s">
        <v>103</v>
      </c>
      <c r="B15" s="24" t="s">
        <v>108</v>
      </c>
      <c r="C15" s="25" t="s">
        <v>109</v>
      </c>
      <c r="D15" s="20" t="s">
        <v>87</v>
      </c>
      <c r="E15" s="20" t="s">
        <v>87</v>
      </c>
      <c r="F15" s="20" t="s">
        <v>88</v>
      </c>
      <c r="G15" s="25" t="s">
        <v>110</v>
      </c>
    </row>
    <row r="16" spans="1:10" ht="28.05" customHeight="1" x14ac:dyDescent="0.3">
      <c r="A16" s="22" t="s">
        <v>111</v>
      </c>
      <c r="B16" s="26" t="s">
        <v>112</v>
      </c>
      <c r="C16" s="27" t="s">
        <v>109</v>
      </c>
      <c r="D16" s="22" t="s">
        <v>87</v>
      </c>
      <c r="E16" s="22" t="s">
        <v>87</v>
      </c>
      <c r="F16" s="22" t="s">
        <v>88</v>
      </c>
      <c r="G16" s="27" t="s">
        <v>113</v>
      </c>
    </row>
    <row r="17" spans="1:10" ht="28.05" customHeight="1" x14ac:dyDescent="0.3">
      <c r="A17" s="23" t="s">
        <v>114</v>
      </c>
      <c r="B17" s="29" t="s">
        <v>115</v>
      </c>
      <c r="C17" s="30" t="s">
        <v>116</v>
      </c>
      <c r="D17" s="23" t="s">
        <v>94</v>
      </c>
      <c r="E17" s="23" t="s">
        <v>87</v>
      </c>
      <c r="F17" s="23" t="s">
        <v>117</v>
      </c>
      <c r="G17" s="30" t="s">
        <v>118</v>
      </c>
    </row>
    <row r="18" spans="1:10" ht="28.05" customHeight="1" x14ac:dyDescent="0.3">
      <c r="A18" s="23" t="s">
        <v>119</v>
      </c>
      <c r="B18" s="29" t="s">
        <v>120</v>
      </c>
      <c r="C18" s="30" t="s">
        <v>121</v>
      </c>
      <c r="D18" s="23" t="s">
        <v>94</v>
      </c>
      <c r="E18" s="23" t="s">
        <v>87</v>
      </c>
      <c r="F18" s="23" t="s">
        <v>122</v>
      </c>
      <c r="G18" s="30" t="s">
        <v>123</v>
      </c>
    </row>
    <row r="19" spans="1:10" ht="7.95" customHeight="1" x14ac:dyDescent="0.3"/>
    <row r="20" spans="1:10" ht="22.05" customHeight="1" x14ac:dyDescent="0.3">
      <c r="A20" s="95" t="s">
        <v>124</v>
      </c>
      <c r="B20" s="57"/>
      <c r="C20" s="57"/>
      <c r="D20" s="57"/>
      <c r="E20" s="57"/>
      <c r="F20" s="57"/>
      <c r="G20" s="57"/>
      <c r="H20" s="57"/>
      <c r="I20" s="57"/>
      <c r="J20" s="58"/>
    </row>
    <row r="21" spans="1:10" ht="24" customHeight="1" x14ac:dyDescent="0.3">
      <c r="A21" s="31" t="s">
        <v>125</v>
      </c>
      <c r="B21" s="31" t="s">
        <v>65</v>
      </c>
      <c r="C21" s="31" t="s">
        <v>126</v>
      </c>
      <c r="D21" s="31" t="s">
        <v>127</v>
      </c>
      <c r="E21" s="31" t="s">
        <v>128</v>
      </c>
    </row>
    <row r="22" spans="1:10" ht="22.05" customHeight="1" x14ac:dyDescent="0.3">
      <c r="A22" s="32" t="s">
        <v>129</v>
      </c>
      <c r="B22" s="32" t="s">
        <v>130</v>
      </c>
      <c r="C22" s="32" t="s">
        <v>131</v>
      </c>
      <c r="D22" s="32" t="s">
        <v>132</v>
      </c>
      <c r="E22" s="32" t="s">
        <v>87</v>
      </c>
    </row>
    <row r="23" spans="1:10" ht="22.05" customHeight="1" x14ac:dyDescent="0.3">
      <c r="A23" s="8" t="s">
        <v>133</v>
      </c>
      <c r="B23" s="8" t="s">
        <v>130</v>
      </c>
      <c r="C23" s="8" t="s">
        <v>134</v>
      </c>
      <c r="D23" s="8" t="s">
        <v>132</v>
      </c>
      <c r="E23" s="8" t="s">
        <v>135</v>
      </c>
    </row>
    <row r="24" spans="1:10" ht="22.05" customHeight="1" x14ac:dyDescent="0.3">
      <c r="A24" s="32" t="s">
        <v>136</v>
      </c>
      <c r="B24" s="32" t="s">
        <v>130</v>
      </c>
      <c r="C24" s="32" t="s">
        <v>137</v>
      </c>
      <c r="D24" s="32" t="s">
        <v>138</v>
      </c>
      <c r="E24" s="32" t="s">
        <v>135</v>
      </c>
    </row>
    <row r="25" spans="1:10" ht="7.95" customHeight="1" x14ac:dyDescent="0.3"/>
    <row r="26" spans="1:10" ht="18" customHeight="1" x14ac:dyDescent="0.3">
      <c r="A26" s="93" t="s">
        <v>139</v>
      </c>
      <c r="B26" s="81"/>
      <c r="C26" s="81"/>
      <c r="D26" s="81"/>
      <c r="E26" s="81"/>
      <c r="F26" s="81"/>
      <c r="G26" s="81"/>
      <c r="H26" s="81"/>
      <c r="I26" s="81"/>
      <c r="J26" s="82"/>
    </row>
  </sheetData>
  <mergeCells count="4">
    <mergeCell ref="A26:J26"/>
    <mergeCell ref="A1:J1"/>
    <mergeCell ref="A20:J20"/>
    <mergeCell ref="A3:J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3"/>
  <sheetViews>
    <sheetView showGridLines="0" workbookViewId="0">
      <selection sqref="A1:J1"/>
    </sheetView>
  </sheetViews>
  <sheetFormatPr baseColWidth="10" defaultColWidth="8.88671875" defaultRowHeight="14.4" x14ac:dyDescent="0.3"/>
  <cols>
    <col min="1" max="1" width="14" customWidth="1"/>
    <col min="2" max="2" width="20" customWidth="1"/>
    <col min="3" max="3" width="22" customWidth="1"/>
    <col min="4" max="4" width="16" customWidth="1"/>
    <col min="5" max="5" width="20" customWidth="1"/>
    <col min="6" max="6" width="16" customWidth="1"/>
    <col min="7" max="8" width="14" customWidth="1"/>
    <col min="9" max="9" width="16" customWidth="1"/>
  </cols>
  <sheetData>
    <row r="1" spans="1:10" ht="31.95" customHeight="1" x14ac:dyDescent="0.3">
      <c r="A1" s="98" t="s">
        <v>140</v>
      </c>
      <c r="B1" s="57"/>
      <c r="C1" s="57"/>
      <c r="D1" s="57"/>
      <c r="E1" s="57"/>
      <c r="F1" s="57"/>
      <c r="G1" s="57"/>
      <c r="H1" s="57"/>
      <c r="I1" s="57"/>
      <c r="J1" s="58"/>
    </row>
    <row r="2" spans="1:10" ht="7.95" customHeight="1" x14ac:dyDescent="0.3"/>
    <row r="3" spans="1:10" ht="22.05" customHeight="1" x14ac:dyDescent="0.3">
      <c r="A3" s="67" t="s">
        <v>141</v>
      </c>
      <c r="B3" s="57"/>
      <c r="C3" s="57"/>
      <c r="D3" s="57"/>
      <c r="E3" s="57"/>
      <c r="F3" s="57"/>
      <c r="G3" s="57"/>
      <c r="H3" s="57"/>
      <c r="I3" s="57"/>
      <c r="J3" s="58"/>
    </row>
    <row r="4" spans="1:10" ht="7.95" customHeight="1" x14ac:dyDescent="0.3"/>
    <row r="5" spans="1:10" ht="16.05" customHeight="1" x14ac:dyDescent="0.3">
      <c r="A5" s="54" t="s">
        <v>142</v>
      </c>
      <c r="B5" s="49"/>
      <c r="C5" s="49"/>
      <c r="D5" s="49"/>
      <c r="E5" s="49"/>
      <c r="F5" s="49"/>
      <c r="G5" s="49"/>
      <c r="H5" s="49"/>
      <c r="I5" s="49"/>
      <c r="J5" s="50"/>
    </row>
    <row r="6" spans="1:10" ht="16.05" customHeight="1" x14ac:dyDescent="0.3">
      <c r="A6" s="96"/>
      <c r="B6" s="49"/>
      <c r="C6" s="49"/>
      <c r="D6" s="49"/>
      <c r="E6" s="49"/>
      <c r="F6" s="49"/>
      <c r="G6" s="49"/>
      <c r="H6" s="49"/>
      <c r="I6" s="49"/>
      <c r="J6" s="50"/>
    </row>
    <row r="7" spans="1:10" ht="16.05" customHeight="1" x14ac:dyDescent="0.3">
      <c r="A7" s="96" t="s">
        <v>143</v>
      </c>
      <c r="B7" s="49"/>
      <c r="C7" s="49"/>
      <c r="D7" s="49"/>
      <c r="E7" s="49"/>
      <c r="F7" s="49"/>
      <c r="G7" s="49"/>
      <c r="H7" s="49"/>
      <c r="I7" s="49"/>
      <c r="J7" s="50"/>
    </row>
    <row r="8" spans="1:10" ht="16.05" customHeight="1" x14ac:dyDescent="0.3">
      <c r="A8" s="96"/>
      <c r="B8" s="49"/>
      <c r="C8" s="49"/>
      <c r="D8" s="49"/>
      <c r="E8" s="49"/>
      <c r="F8" s="49"/>
      <c r="G8" s="49"/>
      <c r="H8" s="49"/>
      <c r="I8" s="49"/>
      <c r="J8" s="50"/>
    </row>
    <row r="9" spans="1:10" ht="16.05" customHeight="1" x14ac:dyDescent="0.3">
      <c r="A9" s="96" t="s">
        <v>144</v>
      </c>
      <c r="B9" s="49"/>
      <c r="C9" s="49"/>
      <c r="D9" s="49"/>
      <c r="E9" s="49"/>
      <c r="F9" s="49"/>
      <c r="G9" s="49"/>
      <c r="H9" s="49"/>
      <c r="I9" s="49"/>
      <c r="J9" s="50"/>
    </row>
    <row r="10" spans="1:10" ht="16.05" customHeight="1" x14ac:dyDescent="0.3">
      <c r="A10" s="96" t="s">
        <v>145</v>
      </c>
      <c r="B10" s="49"/>
      <c r="C10" s="49"/>
      <c r="D10" s="49"/>
      <c r="E10" s="49"/>
      <c r="F10" s="49"/>
      <c r="G10" s="49"/>
      <c r="H10" s="49"/>
      <c r="I10" s="49"/>
      <c r="J10" s="50"/>
    </row>
    <row r="11" spans="1:10" ht="16.05" customHeight="1" x14ac:dyDescent="0.3">
      <c r="A11" s="96"/>
      <c r="B11" s="49"/>
      <c r="C11" s="49"/>
      <c r="D11" s="49"/>
      <c r="E11" s="49"/>
      <c r="F11" s="49"/>
      <c r="G11" s="49"/>
      <c r="H11" s="49"/>
      <c r="I11" s="49"/>
      <c r="J11" s="50"/>
    </row>
    <row r="12" spans="1:10" ht="16.05" customHeight="1" x14ac:dyDescent="0.3">
      <c r="A12" s="96" t="s">
        <v>146</v>
      </c>
      <c r="B12" s="49"/>
      <c r="C12" s="49"/>
      <c r="D12" s="49"/>
      <c r="E12" s="49"/>
      <c r="F12" s="49"/>
      <c r="G12" s="49"/>
      <c r="H12" s="49"/>
      <c r="I12" s="49"/>
      <c r="J12" s="50"/>
    </row>
    <row r="13" spans="1:10" ht="16.05" customHeight="1" x14ac:dyDescent="0.3">
      <c r="A13" s="96"/>
      <c r="B13" s="49"/>
      <c r="C13" s="49"/>
      <c r="D13" s="49"/>
      <c r="E13" s="49"/>
      <c r="F13" s="49"/>
      <c r="G13" s="49"/>
      <c r="H13" s="49"/>
      <c r="I13" s="49"/>
      <c r="J13" s="50"/>
    </row>
    <row r="14" spans="1:10" ht="16.05" customHeight="1" x14ac:dyDescent="0.3">
      <c r="A14" s="96" t="s">
        <v>147</v>
      </c>
      <c r="B14" s="49"/>
      <c r="C14" s="49"/>
      <c r="D14" s="49"/>
      <c r="E14" s="49"/>
      <c r="F14" s="49"/>
      <c r="G14" s="49"/>
      <c r="H14" s="49"/>
      <c r="I14" s="49"/>
      <c r="J14" s="50"/>
    </row>
    <row r="15" spans="1:10" ht="16.05" customHeight="1" x14ac:dyDescent="0.3">
      <c r="A15" s="96" t="s">
        <v>148</v>
      </c>
      <c r="B15" s="49"/>
      <c r="C15" s="49"/>
      <c r="D15" s="49"/>
      <c r="E15" s="49"/>
      <c r="F15" s="49"/>
      <c r="G15" s="49"/>
      <c r="H15" s="49"/>
      <c r="I15" s="49"/>
      <c r="J15" s="50"/>
    </row>
    <row r="16" spans="1:10" ht="16.05" customHeight="1" x14ac:dyDescent="0.3">
      <c r="A16" s="96"/>
      <c r="B16" s="49"/>
      <c r="C16" s="49"/>
      <c r="D16" s="49"/>
      <c r="E16" s="49"/>
      <c r="F16" s="49"/>
      <c r="G16" s="49"/>
      <c r="H16" s="49"/>
      <c r="I16" s="49"/>
      <c r="J16" s="50"/>
    </row>
    <row r="17" spans="1:10" ht="16.05" customHeight="1" x14ac:dyDescent="0.3">
      <c r="A17" s="96" t="s">
        <v>149</v>
      </c>
      <c r="B17" s="49"/>
      <c r="C17" s="49"/>
      <c r="D17" s="49"/>
      <c r="E17" s="49"/>
      <c r="F17" s="49"/>
      <c r="G17" s="49"/>
      <c r="H17" s="49"/>
      <c r="I17" s="49"/>
      <c r="J17" s="50"/>
    </row>
    <row r="18" spans="1:10" ht="16.05" customHeight="1" x14ac:dyDescent="0.3">
      <c r="A18" s="96"/>
      <c r="B18" s="49"/>
      <c r="C18" s="49"/>
      <c r="D18" s="49"/>
      <c r="E18" s="49"/>
      <c r="F18" s="49"/>
      <c r="G18" s="49"/>
      <c r="H18" s="49"/>
      <c r="I18" s="49"/>
      <c r="J18" s="50"/>
    </row>
    <row r="19" spans="1:10" ht="16.05" customHeight="1" x14ac:dyDescent="0.3">
      <c r="A19" s="96" t="s">
        <v>150</v>
      </c>
      <c r="B19" s="49"/>
      <c r="C19" s="49"/>
      <c r="D19" s="49"/>
      <c r="E19" s="49"/>
      <c r="F19" s="49"/>
      <c r="G19" s="49"/>
      <c r="H19" s="49"/>
      <c r="I19" s="49"/>
      <c r="J19" s="50"/>
    </row>
    <row r="20" spans="1:10" ht="16.05" customHeight="1" x14ac:dyDescent="0.3">
      <c r="A20" s="97" t="s">
        <v>151</v>
      </c>
      <c r="B20" s="49"/>
      <c r="C20" s="49"/>
      <c r="D20" s="49"/>
      <c r="E20" s="49"/>
      <c r="F20" s="49"/>
      <c r="G20" s="49"/>
      <c r="H20" s="49"/>
      <c r="I20" s="49"/>
      <c r="J20" s="50"/>
    </row>
    <row r="21" spans="1:10" ht="7.95" customHeight="1" x14ac:dyDescent="0.3"/>
    <row r="22" spans="1:10" ht="22.05" customHeight="1" x14ac:dyDescent="0.3">
      <c r="A22" s="88" t="s">
        <v>152</v>
      </c>
      <c r="B22" s="57"/>
      <c r="C22" s="57"/>
      <c r="D22" s="57"/>
      <c r="E22" s="57"/>
      <c r="F22" s="57"/>
      <c r="G22" s="57"/>
      <c r="H22" s="57"/>
      <c r="I22" s="57"/>
      <c r="J22" s="58"/>
    </row>
    <row r="23" spans="1:10" ht="30" customHeight="1" x14ac:dyDescent="0.3">
      <c r="A23" s="21" t="s">
        <v>153</v>
      </c>
      <c r="B23" s="21" t="s">
        <v>154</v>
      </c>
      <c r="C23" s="21" t="s">
        <v>62</v>
      </c>
      <c r="D23" s="21" t="s">
        <v>155</v>
      </c>
      <c r="E23" s="21" t="s">
        <v>156</v>
      </c>
      <c r="F23" s="21" t="s">
        <v>157</v>
      </c>
      <c r="G23" s="21" t="s">
        <v>158</v>
      </c>
      <c r="H23" s="21" t="s">
        <v>159</v>
      </c>
      <c r="I23" s="21" t="s">
        <v>160</v>
      </c>
    </row>
    <row r="24" spans="1:10" ht="18" customHeight="1" x14ac:dyDescent="0.3">
      <c r="A24" s="22"/>
      <c r="B24" s="22"/>
      <c r="C24" s="22"/>
      <c r="D24" s="22"/>
      <c r="E24" s="22"/>
      <c r="F24" s="22"/>
      <c r="G24" s="22"/>
      <c r="H24" s="22"/>
      <c r="I24" s="22"/>
    </row>
    <row r="25" spans="1:10" ht="18" customHeight="1" x14ac:dyDescent="0.3">
      <c r="A25" s="10"/>
      <c r="B25" s="10"/>
      <c r="C25" s="10"/>
      <c r="D25" s="10"/>
      <c r="E25" s="10"/>
      <c r="F25" s="10"/>
      <c r="G25" s="10"/>
      <c r="H25" s="10"/>
      <c r="I25" s="10"/>
    </row>
    <row r="26" spans="1:10" ht="18" customHeight="1" x14ac:dyDescent="0.3">
      <c r="A26" s="22"/>
      <c r="B26" s="22"/>
      <c r="C26" s="22"/>
      <c r="D26" s="22"/>
      <c r="E26" s="22"/>
      <c r="F26" s="22"/>
      <c r="G26" s="22"/>
      <c r="H26" s="22"/>
      <c r="I26" s="22"/>
    </row>
    <row r="27" spans="1:10" ht="18" customHeight="1" x14ac:dyDescent="0.3">
      <c r="A27" s="10"/>
      <c r="B27" s="10"/>
      <c r="C27" s="10"/>
      <c r="D27" s="10"/>
      <c r="E27" s="10"/>
      <c r="F27" s="10"/>
      <c r="G27" s="10"/>
      <c r="H27" s="10"/>
      <c r="I27" s="10"/>
    </row>
    <row r="28" spans="1:10" ht="18" customHeight="1" x14ac:dyDescent="0.3">
      <c r="A28" s="22"/>
      <c r="B28" s="22"/>
      <c r="C28" s="22"/>
      <c r="D28" s="22"/>
      <c r="E28" s="22"/>
      <c r="F28" s="22"/>
      <c r="G28" s="22"/>
      <c r="H28" s="22"/>
      <c r="I28" s="22"/>
    </row>
    <row r="29" spans="1:10" ht="18" customHeight="1" x14ac:dyDescent="0.3">
      <c r="A29" s="10"/>
      <c r="B29" s="10"/>
      <c r="C29" s="10"/>
      <c r="D29" s="10"/>
      <c r="E29" s="10"/>
      <c r="F29" s="10"/>
      <c r="G29" s="10"/>
      <c r="H29" s="10"/>
      <c r="I29" s="10"/>
    </row>
    <row r="30" spans="1:10" ht="18" customHeight="1" x14ac:dyDescent="0.3">
      <c r="A30" s="22"/>
      <c r="B30" s="22"/>
      <c r="C30" s="22"/>
      <c r="D30" s="22"/>
      <c r="E30" s="22"/>
      <c r="F30" s="22"/>
      <c r="G30" s="22"/>
      <c r="H30" s="22"/>
      <c r="I30" s="22"/>
    </row>
    <row r="31" spans="1:10" ht="18" customHeight="1" x14ac:dyDescent="0.3">
      <c r="A31" s="10"/>
      <c r="B31" s="10"/>
      <c r="C31" s="10"/>
      <c r="D31" s="10"/>
      <c r="E31" s="10"/>
      <c r="F31" s="10"/>
      <c r="G31" s="10"/>
      <c r="H31" s="10"/>
      <c r="I31" s="10"/>
    </row>
    <row r="32" spans="1:10" ht="18" customHeight="1" x14ac:dyDescent="0.3">
      <c r="A32" s="22"/>
      <c r="B32" s="22"/>
      <c r="C32" s="22"/>
      <c r="D32" s="22"/>
      <c r="E32" s="22"/>
      <c r="F32" s="22"/>
      <c r="G32" s="22"/>
      <c r="H32" s="22"/>
      <c r="I32" s="22"/>
    </row>
    <row r="33" spans="1:9" ht="18" customHeight="1" x14ac:dyDescent="0.3">
      <c r="A33" s="10"/>
      <c r="B33" s="10"/>
      <c r="C33" s="10"/>
      <c r="D33" s="10"/>
      <c r="E33" s="10"/>
      <c r="F33" s="10"/>
      <c r="G33" s="10"/>
      <c r="H33" s="10"/>
      <c r="I33" s="10"/>
    </row>
    <row r="34" spans="1:9" ht="18" customHeight="1" x14ac:dyDescent="0.3">
      <c r="A34" s="22"/>
      <c r="B34" s="22"/>
      <c r="C34" s="22"/>
      <c r="D34" s="22"/>
      <c r="E34" s="22"/>
      <c r="F34" s="22"/>
      <c r="G34" s="22"/>
      <c r="H34" s="22"/>
      <c r="I34" s="22"/>
    </row>
    <row r="35" spans="1:9" ht="18" customHeight="1" x14ac:dyDescent="0.3">
      <c r="A35" s="10"/>
      <c r="B35" s="10"/>
      <c r="C35" s="10"/>
      <c r="D35" s="10"/>
      <c r="E35" s="10"/>
      <c r="F35" s="10"/>
      <c r="G35" s="10"/>
      <c r="H35" s="10"/>
      <c r="I35" s="10"/>
    </row>
    <row r="36" spans="1:9" ht="18" customHeight="1" x14ac:dyDescent="0.3">
      <c r="A36" s="22"/>
      <c r="B36" s="22"/>
      <c r="C36" s="22"/>
      <c r="D36" s="22"/>
      <c r="E36" s="22"/>
      <c r="F36" s="22"/>
      <c r="G36" s="22"/>
      <c r="H36" s="22"/>
      <c r="I36" s="22"/>
    </row>
    <row r="37" spans="1:9" ht="18" customHeight="1" x14ac:dyDescent="0.3">
      <c r="A37" s="10"/>
      <c r="B37" s="10"/>
      <c r="C37" s="10"/>
      <c r="D37" s="10"/>
      <c r="E37" s="10"/>
      <c r="F37" s="10"/>
      <c r="G37" s="10"/>
      <c r="H37" s="10"/>
      <c r="I37" s="10"/>
    </row>
    <row r="38" spans="1:9" ht="18" customHeight="1" x14ac:dyDescent="0.3">
      <c r="A38" s="22"/>
      <c r="B38" s="22"/>
      <c r="C38" s="22"/>
      <c r="D38" s="22"/>
      <c r="E38" s="22"/>
      <c r="F38" s="22"/>
      <c r="G38" s="22"/>
      <c r="H38" s="22"/>
      <c r="I38" s="22"/>
    </row>
    <row r="39" spans="1:9" ht="18" customHeight="1" x14ac:dyDescent="0.3">
      <c r="A39" s="10"/>
      <c r="B39" s="10"/>
      <c r="C39" s="10"/>
      <c r="D39" s="10"/>
      <c r="E39" s="10"/>
      <c r="F39" s="10"/>
      <c r="G39" s="10"/>
      <c r="H39" s="10"/>
      <c r="I39" s="10"/>
    </row>
    <row r="40" spans="1:9" ht="18" customHeight="1" x14ac:dyDescent="0.3">
      <c r="A40" s="22"/>
      <c r="B40" s="22"/>
      <c r="C40" s="22"/>
      <c r="D40" s="22"/>
      <c r="E40" s="22"/>
      <c r="F40" s="22"/>
      <c r="G40" s="22"/>
      <c r="H40" s="22"/>
      <c r="I40" s="22"/>
    </row>
    <row r="41" spans="1:9" ht="18" customHeight="1" x14ac:dyDescent="0.3">
      <c r="A41" s="10"/>
      <c r="B41" s="10"/>
      <c r="C41" s="10"/>
      <c r="D41" s="10"/>
      <c r="E41" s="10"/>
      <c r="F41" s="10"/>
      <c r="G41" s="10"/>
      <c r="H41" s="10"/>
      <c r="I41" s="10"/>
    </row>
    <row r="42" spans="1:9" ht="18" customHeight="1" x14ac:dyDescent="0.3">
      <c r="A42" s="22"/>
      <c r="B42" s="22"/>
      <c r="C42" s="22"/>
      <c r="D42" s="22"/>
      <c r="E42" s="22"/>
      <c r="F42" s="22"/>
      <c r="G42" s="22"/>
      <c r="H42" s="22"/>
      <c r="I42" s="22"/>
    </row>
    <row r="43" spans="1:9" ht="18" customHeight="1" x14ac:dyDescent="0.3">
      <c r="A43" s="10"/>
      <c r="B43" s="10"/>
      <c r="C43" s="10"/>
      <c r="D43" s="10"/>
      <c r="E43" s="10"/>
      <c r="F43" s="10"/>
      <c r="G43" s="10"/>
      <c r="H43" s="10"/>
      <c r="I43" s="10"/>
    </row>
    <row r="44" spans="1:9" ht="18" customHeight="1" x14ac:dyDescent="0.3">
      <c r="A44" s="22"/>
      <c r="B44" s="22"/>
      <c r="C44" s="22"/>
      <c r="D44" s="22"/>
      <c r="E44" s="22"/>
      <c r="F44" s="22"/>
      <c r="G44" s="22"/>
      <c r="H44" s="22"/>
      <c r="I44" s="22"/>
    </row>
    <row r="45" spans="1:9" ht="18" customHeight="1" x14ac:dyDescent="0.3">
      <c r="A45" s="10"/>
      <c r="B45" s="10"/>
      <c r="C45" s="10"/>
      <c r="D45" s="10"/>
      <c r="E45" s="10"/>
      <c r="F45" s="10"/>
      <c r="G45" s="10"/>
      <c r="H45" s="10"/>
      <c r="I45" s="10"/>
    </row>
    <row r="46" spans="1:9" ht="18" customHeight="1" x14ac:dyDescent="0.3">
      <c r="A46" s="22"/>
      <c r="B46" s="22"/>
      <c r="C46" s="22"/>
      <c r="D46" s="22"/>
      <c r="E46" s="22"/>
      <c r="F46" s="22"/>
      <c r="G46" s="22"/>
      <c r="H46" s="22"/>
      <c r="I46" s="22"/>
    </row>
    <row r="47" spans="1:9" ht="18" customHeight="1" x14ac:dyDescent="0.3">
      <c r="A47" s="10"/>
      <c r="B47" s="10"/>
      <c r="C47" s="10"/>
      <c r="D47" s="10"/>
      <c r="E47" s="10"/>
      <c r="F47" s="10"/>
      <c r="G47" s="10"/>
      <c r="H47" s="10"/>
      <c r="I47" s="10"/>
    </row>
    <row r="48" spans="1:9" ht="18" customHeight="1" x14ac:dyDescent="0.3">
      <c r="A48" s="22"/>
      <c r="B48" s="22"/>
      <c r="C48" s="22"/>
      <c r="D48" s="22"/>
      <c r="E48" s="22"/>
      <c r="F48" s="22"/>
      <c r="G48" s="22"/>
      <c r="H48" s="22"/>
      <c r="I48" s="22"/>
    </row>
    <row r="49" spans="1:9" ht="18" customHeight="1" x14ac:dyDescent="0.3">
      <c r="A49" s="10"/>
      <c r="B49" s="10"/>
      <c r="C49" s="10"/>
      <c r="D49" s="10"/>
      <c r="E49" s="10"/>
      <c r="F49" s="10"/>
      <c r="G49" s="10"/>
      <c r="H49" s="10"/>
      <c r="I49" s="10"/>
    </row>
    <row r="50" spans="1:9" ht="18" customHeight="1" x14ac:dyDescent="0.3">
      <c r="A50" s="22"/>
      <c r="B50" s="22"/>
      <c r="C50" s="22"/>
      <c r="D50" s="22"/>
      <c r="E50" s="22"/>
      <c r="F50" s="22"/>
      <c r="G50" s="22"/>
      <c r="H50" s="22"/>
      <c r="I50" s="22"/>
    </row>
    <row r="51" spans="1:9" ht="18" customHeight="1" x14ac:dyDescent="0.3">
      <c r="A51" s="10"/>
      <c r="B51" s="10"/>
      <c r="C51" s="10"/>
      <c r="D51" s="10"/>
      <c r="E51" s="10"/>
      <c r="F51" s="10"/>
      <c r="G51" s="10"/>
      <c r="H51" s="10"/>
      <c r="I51" s="10"/>
    </row>
    <row r="52" spans="1:9" ht="18" customHeight="1" x14ac:dyDescent="0.3">
      <c r="A52" s="22"/>
      <c r="B52" s="22"/>
      <c r="C52" s="22"/>
      <c r="D52" s="22"/>
      <c r="E52" s="22"/>
      <c r="F52" s="22"/>
      <c r="G52" s="22"/>
      <c r="H52" s="22"/>
      <c r="I52" s="22"/>
    </row>
    <row r="53" spans="1:9" ht="18" customHeight="1" x14ac:dyDescent="0.3">
      <c r="A53" s="10"/>
      <c r="B53" s="10"/>
      <c r="C53" s="10"/>
      <c r="D53" s="10"/>
      <c r="E53" s="10"/>
      <c r="F53" s="10"/>
      <c r="G53" s="10"/>
      <c r="H53" s="10"/>
      <c r="I53" s="10"/>
    </row>
  </sheetData>
  <mergeCells count="19">
    <mergeCell ref="A1:J1"/>
    <mergeCell ref="A6:J6"/>
    <mergeCell ref="A7:J7"/>
    <mergeCell ref="A16:J16"/>
    <mergeCell ref="A18:J18"/>
    <mergeCell ref="A3:J3"/>
    <mergeCell ref="A12:J12"/>
    <mergeCell ref="A5:J5"/>
    <mergeCell ref="A14:J14"/>
    <mergeCell ref="A8:J8"/>
    <mergeCell ref="A22:J22"/>
    <mergeCell ref="A17:J17"/>
    <mergeCell ref="A20:J20"/>
    <mergeCell ref="A10:J10"/>
    <mergeCell ref="A19:J19"/>
    <mergeCell ref="A13:J13"/>
    <mergeCell ref="A9:J9"/>
    <mergeCell ref="A15:J15"/>
    <mergeCell ref="A11:J11"/>
  </mergeCells>
  <dataValidations count="2">
    <dataValidation type="list" allowBlank="1" sqref="D24 D25 D26 D27 D28 D29 D30 D31 D32 D33 D34 D35 D36 D37 D38 D39 D40 D41 D42 D43 D44 D45 D46 D47 D48 D49 D50 D51 D52 D53" xr:uid="{00000000-0002-0000-0400-000000000000}">
      <formula1>"Téléphone,Email,Courrier,En personne,SMS"</formula1>
    </dataValidation>
    <dataValidation type="list" allowBlank="1" sqref="G24 G25 G26 G27 G28 G29 G30 G31 G32 G33 G34 G35 G36 G37 G38 G39 G40 G41 G42 G43 G44 G45 G46 G47 G48 G49 G50 G51 G52 G53" xr:uid="{00000000-0002-0000-0400-000001000000}">
      <formula1>"Oui,Non,En attente"</formula1>
    </dataValidation>
  </dataValidation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7"/>
  <sheetViews>
    <sheetView showGridLines="0" workbookViewId="0">
      <pane ySplit="4" topLeftCell="A5" activePane="bottomLeft" state="frozen"/>
      <selection pane="bottomLeft" activeCell="G31" sqref="G31"/>
    </sheetView>
  </sheetViews>
  <sheetFormatPr baseColWidth="10" defaultColWidth="8.88671875" defaultRowHeight="14.4" x14ac:dyDescent="0.3"/>
  <cols>
    <col min="1" max="1" width="4" customWidth="1"/>
    <col min="2" max="2" width="20" customWidth="1"/>
    <col min="3" max="3" width="13" customWidth="1"/>
    <col min="4" max="4" width="16" customWidth="1"/>
    <col min="5" max="5" width="22" customWidth="1"/>
    <col min="6" max="6" width="18" customWidth="1"/>
    <col min="7" max="7" width="14" customWidth="1"/>
    <col min="8" max="8" width="18" customWidth="1"/>
    <col min="9" max="10" width="20" customWidth="1"/>
    <col min="11" max="11" width="22" customWidth="1"/>
    <col min="12" max="13" width="13" customWidth="1"/>
    <col min="14" max="14" width="22" customWidth="1"/>
  </cols>
  <sheetData>
    <row r="1" spans="1:14" ht="34.950000000000003" customHeight="1" x14ac:dyDescent="0.3">
      <c r="A1" s="98" t="s">
        <v>161</v>
      </c>
      <c r="B1" s="57"/>
      <c r="C1" s="57"/>
      <c r="D1" s="57"/>
      <c r="E1" s="57"/>
      <c r="F1" s="57"/>
      <c r="G1" s="57"/>
      <c r="H1" s="57"/>
      <c r="I1" s="57"/>
      <c r="J1" s="57"/>
      <c r="K1" s="57"/>
      <c r="L1" s="57"/>
      <c r="M1" s="57"/>
      <c r="N1" s="58"/>
    </row>
    <row r="2" spans="1:14" ht="6" customHeight="1" x14ac:dyDescent="0.3"/>
    <row r="3" spans="1:14" ht="18" customHeight="1" x14ac:dyDescent="0.3">
      <c r="A3" s="87" t="s">
        <v>162</v>
      </c>
      <c r="B3" s="57"/>
      <c r="C3" s="57"/>
      <c r="D3" s="57"/>
      <c r="E3" s="57"/>
      <c r="F3" s="57"/>
      <c r="G3" s="57"/>
      <c r="H3" s="57"/>
      <c r="I3" s="57"/>
      <c r="J3" s="57"/>
      <c r="K3" s="57"/>
      <c r="L3" s="57"/>
      <c r="M3" s="57"/>
      <c r="N3" s="58"/>
    </row>
    <row r="4" spans="1:14" ht="18" customHeight="1" x14ac:dyDescent="0.3">
      <c r="A4" s="99" t="s">
        <v>163</v>
      </c>
      <c r="B4" s="100"/>
      <c r="C4" s="84" t="s">
        <v>164</v>
      </c>
      <c r="D4" s="86"/>
      <c r="E4" s="73" t="s">
        <v>165</v>
      </c>
      <c r="F4" s="75"/>
      <c r="G4" s="101" t="s">
        <v>166</v>
      </c>
      <c r="H4" s="82"/>
      <c r="I4" s="76" t="s">
        <v>167</v>
      </c>
      <c r="J4" s="78"/>
      <c r="K4" s="83" t="s">
        <v>168</v>
      </c>
      <c r="L4" s="42"/>
      <c r="M4" s="103" t="s">
        <v>169</v>
      </c>
      <c r="N4" s="104"/>
    </row>
    <row r="5" spans="1:14" ht="6" customHeight="1" x14ac:dyDescent="0.3"/>
    <row r="6" spans="1:14" ht="40.049999999999997" customHeight="1" x14ac:dyDescent="0.3">
      <c r="A6" s="31" t="s">
        <v>32</v>
      </c>
      <c r="B6" s="31" t="s">
        <v>61</v>
      </c>
      <c r="C6" s="31" t="s">
        <v>170</v>
      </c>
      <c r="D6" s="31" t="s">
        <v>171</v>
      </c>
      <c r="E6" s="31" t="s">
        <v>172</v>
      </c>
      <c r="F6" s="31" t="s">
        <v>173</v>
      </c>
      <c r="G6" s="31" t="s">
        <v>174</v>
      </c>
      <c r="H6" s="31" t="s">
        <v>175</v>
      </c>
      <c r="I6" s="31" t="s">
        <v>176</v>
      </c>
      <c r="J6" s="31" t="s">
        <v>177</v>
      </c>
      <c r="K6" s="31" t="s">
        <v>178</v>
      </c>
      <c r="L6" s="31" t="s">
        <v>179</v>
      </c>
      <c r="M6" s="31" t="s">
        <v>180</v>
      </c>
      <c r="N6" s="31" t="s">
        <v>181</v>
      </c>
    </row>
    <row r="7" spans="1:14" ht="22.05" customHeight="1" x14ac:dyDescent="0.3">
      <c r="A7" s="35">
        <v>1</v>
      </c>
      <c r="B7" s="8"/>
      <c r="C7" s="36"/>
      <c r="D7" s="10"/>
      <c r="E7" s="8"/>
      <c r="F7" s="8"/>
      <c r="G7" s="8"/>
      <c r="H7" s="8"/>
      <c r="I7" s="8"/>
      <c r="J7" s="8"/>
      <c r="K7" s="8"/>
      <c r="L7" s="36"/>
      <c r="M7" s="36"/>
      <c r="N7" s="8"/>
    </row>
    <row r="8" spans="1:14" ht="22.05" customHeight="1" x14ac:dyDescent="0.3">
      <c r="A8" s="35">
        <v>2</v>
      </c>
      <c r="B8" s="14"/>
      <c r="C8" s="37"/>
      <c r="D8" s="16"/>
      <c r="E8" s="14"/>
      <c r="F8" s="14"/>
      <c r="G8" s="14"/>
      <c r="H8" s="14"/>
      <c r="I8" s="14"/>
      <c r="J8" s="14"/>
      <c r="K8" s="14"/>
      <c r="L8" s="37"/>
      <c r="M8" s="37"/>
      <c r="N8" s="14"/>
    </row>
    <row r="9" spans="1:14" ht="22.05" customHeight="1" x14ac:dyDescent="0.3">
      <c r="A9" s="35">
        <v>3</v>
      </c>
      <c r="B9" s="8"/>
      <c r="C9" s="36"/>
      <c r="D9" s="10"/>
      <c r="E9" s="8"/>
      <c r="F9" s="8"/>
      <c r="G9" s="8"/>
      <c r="H9" s="8"/>
      <c r="I9" s="8"/>
      <c r="J9" s="8"/>
      <c r="K9" s="8"/>
      <c r="L9" s="36"/>
      <c r="M9" s="36"/>
      <c r="N9" s="8"/>
    </row>
    <row r="10" spans="1:14" ht="22.05" customHeight="1" x14ac:dyDescent="0.3">
      <c r="A10" s="35">
        <v>4</v>
      </c>
      <c r="B10" s="14"/>
      <c r="C10" s="37"/>
      <c r="D10" s="16"/>
      <c r="E10" s="14"/>
      <c r="F10" s="14"/>
      <c r="G10" s="14"/>
      <c r="H10" s="14"/>
      <c r="I10" s="14"/>
      <c r="J10" s="14"/>
      <c r="K10" s="14"/>
      <c r="L10" s="37"/>
      <c r="M10" s="37"/>
      <c r="N10" s="14"/>
    </row>
    <row r="11" spans="1:14" ht="22.05" customHeight="1" x14ac:dyDescent="0.3">
      <c r="A11" s="35">
        <v>5</v>
      </c>
      <c r="B11" s="8"/>
      <c r="C11" s="36"/>
      <c r="D11" s="10"/>
      <c r="E11" s="8"/>
      <c r="F11" s="8"/>
      <c r="G11" s="8"/>
      <c r="H11" s="8"/>
      <c r="I11" s="8"/>
      <c r="J11" s="8"/>
      <c r="K11" s="8"/>
      <c r="L11" s="36"/>
      <c r="M11" s="36"/>
      <c r="N11" s="8"/>
    </row>
    <row r="12" spans="1:14" ht="22.05" customHeight="1" x14ac:dyDescent="0.3">
      <c r="A12" s="35">
        <v>6</v>
      </c>
      <c r="B12" s="14"/>
      <c r="C12" s="37"/>
      <c r="D12" s="16"/>
      <c r="E12" s="14"/>
      <c r="F12" s="14"/>
      <c r="G12" s="14"/>
      <c r="H12" s="14"/>
      <c r="I12" s="14"/>
      <c r="J12" s="14"/>
      <c r="K12" s="14"/>
      <c r="L12" s="37"/>
      <c r="M12" s="37"/>
      <c r="N12" s="14"/>
    </row>
    <row r="13" spans="1:14" ht="22.05" customHeight="1" x14ac:dyDescent="0.3">
      <c r="A13" s="35">
        <v>7</v>
      </c>
      <c r="B13" s="8"/>
      <c r="C13" s="36"/>
      <c r="D13" s="10"/>
      <c r="E13" s="8"/>
      <c r="F13" s="8"/>
      <c r="G13" s="8"/>
      <c r="H13" s="8"/>
      <c r="I13" s="8"/>
      <c r="J13" s="8"/>
      <c r="K13" s="8"/>
      <c r="L13" s="36"/>
      <c r="M13" s="36"/>
      <c r="N13" s="8"/>
    </row>
    <row r="14" spans="1:14" ht="22.05" customHeight="1" x14ac:dyDescent="0.3">
      <c r="A14" s="35">
        <v>8</v>
      </c>
      <c r="B14" s="14"/>
      <c r="C14" s="37"/>
      <c r="D14" s="16"/>
      <c r="E14" s="14"/>
      <c r="F14" s="14"/>
      <c r="G14" s="14"/>
      <c r="H14" s="14"/>
      <c r="I14" s="14"/>
      <c r="J14" s="14"/>
      <c r="K14" s="14"/>
      <c r="L14" s="37"/>
      <c r="M14" s="37"/>
      <c r="N14" s="14"/>
    </row>
    <row r="15" spans="1:14" ht="22.05" customHeight="1" x14ac:dyDescent="0.3">
      <c r="A15" s="35">
        <v>9</v>
      </c>
      <c r="B15" s="8"/>
      <c r="C15" s="36"/>
      <c r="D15" s="10"/>
      <c r="E15" s="8"/>
      <c r="F15" s="8"/>
      <c r="G15" s="8"/>
      <c r="H15" s="8"/>
      <c r="I15" s="8"/>
      <c r="J15" s="8"/>
      <c r="K15" s="8"/>
      <c r="L15" s="36"/>
      <c r="M15" s="36"/>
      <c r="N15" s="8"/>
    </row>
    <row r="16" spans="1:14" ht="22.05" customHeight="1" x14ac:dyDescent="0.3">
      <c r="A16" s="35">
        <v>10</v>
      </c>
      <c r="B16" s="14"/>
      <c r="C16" s="37"/>
      <c r="D16" s="16"/>
      <c r="E16" s="14"/>
      <c r="F16" s="14"/>
      <c r="G16" s="14"/>
      <c r="H16" s="14"/>
      <c r="I16" s="14"/>
      <c r="J16" s="14"/>
      <c r="K16" s="14"/>
      <c r="L16" s="37"/>
      <c r="M16" s="37"/>
      <c r="N16" s="14"/>
    </row>
    <row r="17" spans="1:14" ht="22.05" customHeight="1" x14ac:dyDescent="0.3">
      <c r="A17" s="35">
        <v>11</v>
      </c>
      <c r="B17" s="8"/>
      <c r="C17" s="36"/>
      <c r="D17" s="10"/>
      <c r="E17" s="8"/>
      <c r="F17" s="8"/>
      <c r="G17" s="8"/>
      <c r="H17" s="8"/>
      <c r="I17" s="8"/>
      <c r="J17" s="8"/>
      <c r="K17" s="8"/>
      <c r="L17" s="36"/>
      <c r="M17" s="36"/>
      <c r="N17" s="8"/>
    </row>
    <row r="18" spans="1:14" ht="22.05" customHeight="1" x14ac:dyDescent="0.3">
      <c r="A18" s="35">
        <v>12</v>
      </c>
      <c r="B18" s="14"/>
      <c r="C18" s="37"/>
      <c r="D18" s="16"/>
      <c r="E18" s="14"/>
      <c r="F18" s="14"/>
      <c r="G18" s="14"/>
      <c r="H18" s="14"/>
      <c r="I18" s="14"/>
      <c r="J18" s="14"/>
      <c r="K18" s="14"/>
      <c r="L18" s="37"/>
      <c r="M18" s="37"/>
      <c r="N18" s="14"/>
    </row>
    <row r="19" spans="1:14" ht="22.05" customHeight="1" x14ac:dyDescent="0.3">
      <c r="A19" s="35">
        <v>13</v>
      </c>
      <c r="B19" s="8"/>
      <c r="C19" s="36"/>
      <c r="D19" s="10"/>
      <c r="E19" s="8"/>
      <c r="F19" s="8"/>
      <c r="G19" s="8"/>
      <c r="H19" s="8"/>
      <c r="I19" s="8"/>
      <c r="J19" s="8"/>
      <c r="K19" s="8"/>
      <c r="L19" s="36"/>
      <c r="M19" s="36"/>
      <c r="N19" s="8"/>
    </row>
    <row r="20" spans="1:14" ht="22.05" customHeight="1" x14ac:dyDescent="0.3">
      <c r="A20" s="35">
        <v>14</v>
      </c>
      <c r="B20" s="14"/>
      <c r="C20" s="37"/>
      <c r="D20" s="16"/>
      <c r="E20" s="14"/>
      <c r="F20" s="14"/>
      <c r="G20" s="14"/>
      <c r="H20" s="14"/>
      <c r="I20" s="14"/>
      <c r="J20" s="14"/>
      <c r="K20" s="14"/>
      <c r="L20" s="37"/>
      <c r="M20" s="37"/>
      <c r="N20" s="14"/>
    </row>
    <row r="21" spans="1:14" ht="22.05" customHeight="1" x14ac:dyDescent="0.3">
      <c r="A21" s="35">
        <v>15</v>
      </c>
      <c r="B21" s="8"/>
      <c r="C21" s="36"/>
      <c r="D21" s="10"/>
      <c r="E21" s="8"/>
      <c r="F21" s="8"/>
      <c r="G21" s="8"/>
      <c r="H21" s="8"/>
      <c r="I21" s="8"/>
      <c r="J21" s="8"/>
      <c r="K21" s="8"/>
      <c r="L21" s="36"/>
      <c r="M21" s="36"/>
      <c r="N21" s="8"/>
    </row>
    <row r="22" spans="1:14" ht="22.05" customHeight="1" x14ac:dyDescent="0.3">
      <c r="A22" s="35">
        <v>16</v>
      </c>
      <c r="B22" s="14"/>
      <c r="C22" s="37"/>
      <c r="D22" s="16"/>
      <c r="E22" s="14"/>
      <c r="F22" s="14"/>
      <c r="G22" s="14"/>
      <c r="H22" s="14"/>
      <c r="I22" s="14"/>
      <c r="J22" s="14"/>
      <c r="K22" s="14"/>
      <c r="L22" s="37"/>
      <c r="M22" s="37"/>
      <c r="N22" s="14"/>
    </row>
    <row r="23" spans="1:14" ht="22.05" customHeight="1" x14ac:dyDescent="0.3">
      <c r="A23" s="35">
        <v>17</v>
      </c>
      <c r="B23" s="8"/>
      <c r="C23" s="36"/>
      <c r="D23" s="10"/>
      <c r="E23" s="8"/>
      <c r="F23" s="8"/>
      <c r="G23" s="8"/>
      <c r="H23" s="8"/>
      <c r="I23" s="8"/>
      <c r="J23" s="8"/>
      <c r="K23" s="8"/>
      <c r="L23" s="36"/>
      <c r="M23" s="36"/>
      <c r="N23" s="8"/>
    </row>
    <row r="24" spans="1:14" ht="22.05" customHeight="1" x14ac:dyDescent="0.3">
      <c r="A24" s="35">
        <v>18</v>
      </c>
      <c r="B24" s="14"/>
      <c r="C24" s="37"/>
      <c r="D24" s="16"/>
      <c r="E24" s="14"/>
      <c r="F24" s="14"/>
      <c r="G24" s="14"/>
      <c r="H24" s="14"/>
      <c r="I24" s="14"/>
      <c r="J24" s="14"/>
      <c r="K24" s="14"/>
      <c r="L24" s="37"/>
      <c r="M24" s="37"/>
      <c r="N24" s="14"/>
    </row>
    <row r="25" spans="1:14" ht="22.05" customHeight="1" x14ac:dyDescent="0.3">
      <c r="A25" s="35">
        <v>19</v>
      </c>
      <c r="B25" s="8"/>
      <c r="C25" s="36"/>
      <c r="D25" s="10"/>
      <c r="E25" s="8"/>
      <c r="F25" s="8"/>
      <c r="G25" s="8"/>
      <c r="H25" s="8"/>
      <c r="I25" s="8"/>
      <c r="J25" s="8"/>
      <c r="K25" s="8"/>
      <c r="L25" s="36"/>
      <c r="M25" s="36"/>
      <c r="N25" s="8"/>
    </row>
    <row r="26" spans="1:14" ht="22.05" customHeight="1" x14ac:dyDescent="0.3">
      <c r="A26" s="35">
        <v>20</v>
      </c>
      <c r="B26" s="14"/>
      <c r="C26" s="37"/>
      <c r="D26" s="16"/>
      <c r="E26" s="14"/>
      <c r="F26" s="14"/>
      <c r="G26" s="14"/>
      <c r="H26" s="14"/>
      <c r="I26" s="14"/>
      <c r="J26" s="14"/>
      <c r="K26" s="14"/>
      <c r="L26" s="37"/>
      <c r="M26" s="37"/>
      <c r="N26" s="14"/>
    </row>
    <row r="27" spans="1:14" ht="30" customHeight="1" x14ac:dyDescent="0.3">
      <c r="A27" s="102" t="s">
        <v>182</v>
      </c>
      <c r="B27" s="81"/>
      <c r="C27" s="81"/>
      <c r="D27" s="81"/>
      <c r="E27" s="81"/>
      <c r="F27" s="81"/>
      <c r="G27" s="81"/>
      <c r="H27" s="81"/>
      <c r="I27" s="81"/>
      <c r="J27" s="81"/>
      <c r="K27" s="81"/>
      <c r="L27" s="81"/>
      <c r="M27" s="81"/>
      <c r="N27" s="82"/>
    </row>
  </sheetData>
  <mergeCells count="10">
    <mergeCell ref="A1:N1"/>
    <mergeCell ref="A4:B4"/>
    <mergeCell ref="G4:H4"/>
    <mergeCell ref="A27:N27"/>
    <mergeCell ref="E4:F4"/>
    <mergeCell ref="A3:N3"/>
    <mergeCell ref="I4:J4"/>
    <mergeCell ref="C4:D4"/>
    <mergeCell ref="K4:L4"/>
    <mergeCell ref="M4:N4"/>
  </mergeCells>
  <conditionalFormatting sqref="A7:N26">
    <cfRule type="expression" dxfId="1566" priority="1">
      <formula>$D7="🟣 Prématuré"</formula>
    </cfRule>
    <cfRule type="expression" dxfId="1565" priority="15">
      <formula>$D7="🔴 Immunodéprimé"</formula>
    </cfRule>
    <cfRule type="expression" dxfId="1564" priority="29">
      <formula>$D7="🟠 Maladie chronique"</formula>
    </cfRule>
    <cfRule type="expression" dxfId="1563" priority="43">
      <formula>$D7="🟡 Allergie sévère"</formula>
    </cfRule>
    <cfRule type="expression" dxfId="1562" priority="57">
      <formula>$D7="🔵 Cardiopathie"</formula>
    </cfRule>
    <cfRule type="expression" dxfId="1561" priority="71">
      <formula>$D7="🟢 Autre / Mixte"</formula>
    </cfRule>
    <cfRule type="expression" dxfId="1560" priority="85">
      <formula>$D7="🩷 Prématuré + Allergie"</formula>
    </cfRule>
  </conditionalFormatting>
  <dataValidations count="1">
    <dataValidation type="list" allowBlank="1" sqref="D7 D8 D9 D10 D11 D12 D13 D14 D15 D16 D17 D18 D19 D20 D21 D22 D23 D24 D25 D26" xr:uid="{00000000-0002-0000-0500-000000000000}">
      <formula1>"🟣 Prématuré,🔴 Immunodéprimé,🟠 Maladie chronique,🟡 Allergie sévère,🔵 Cardiopathie,🟢 Autre / Mixte,🩷 Prématuré + Allergie"</formula1>
    </dataValidation>
  </dataValidation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Q29"/>
  <sheetViews>
    <sheetView showGridLines="0" workbookViewId="0">
      <pane xSplit="2" ySplit="5" topLeftCell="C6" activePane="bottomRight" state="frozen"/>
      <selection pane="topRight"/>
      <selection pane="bottomLeft"/>
      <selection pane="bottomRight" sqref="A1:P1"/>
    </sheetView>
  </sheetViews>
  <sheetFormatPr baseColWidth="10" defaultColWidth="8.88671875" defaultRowHeight="14.4" x14ac:dyDescent="0.3"/>
  <cols>
    <col min="1" max="1" width="4" customWidth="1"/>
    <col min="2" max="2" width="20" customWidth="1"/>
    <col min="3" max="3" width="18" customWidth="1"/>
    <col min="4" max="42" width="12" customWidth="1"/>
    <col min="43" max="43" width="25" customWidth="1"/>
  </cols>
  <sheetData>
    <row r="1" spans="1:43" ht="34.950000000000003" customHeight="1" x14ac:dyDescent="0.3">
      <c r="A1" s="98" t="s">
        <v>183</v>
      </c>
      <c r="B1" s="57"/>
      <c r="C1" s="57"/>
      <c r="D1" s="57"/>
      <c r="E1" s="57"/>
      <c r="F1" s="57"/>
      <c r="G1" s="57"/>
      <c r="H1" s="57"/>
      <c r="I1" s="57"/>
      <c r="J1" s="57"/>
      <c r="K1" s="57"/>
      <c r="L1" s="57"/>
      <c r="M1" s="57"/>
      <c r="N1" s="57"/>
      <c r="O1" s="57"/>
      <c r="P1" s="58"/>
    </row>
    <row r="2" spans="1:43" ht="6" customHeight="1" x14ac:dyDescent="0.3"/>
    <row r="3" spans="1:43" ht="18" customHeight="1" x14ac:dyDescent="0.3">
      <c r="A3" s="87" t="s">
        <v>184</v>
      </c>
      <c r="B3" s="57"/>
      <c r="C3" s="57"/>
      <c r="D3" s="57"/>
      <c r="E3" s="57"/>
      <c r="F3" s="57"/>
      <c r="G3" s="57"/>
      <c r="H3" s="57"/>
      <c r="I3" s="57"/>
      <c r="J3" s="57"/>
      <c r="K3" s="57"/>
      <c r="L3" s="57"/>
      <c r="M3" s="57"/>
      <c r="N3" s="57"/>
      <c r="O3" s="57"/>
      <c r="P3" s="58"/>
    </row>
    <row r="4" spans="1:43" ht="18" customHeight="1" x14ac:dyDescent="0.3">
      <c r="A4" s="84" t="s">
        <v>185</v>
      </c>
      <c r="B4" s="86"/>
      <c r="C4" s="73" t="s">
        <v>186</v>
      </c>
      <c r="D4" s="75"/>
      <c r="E4" s="99" t="s">
        <v>187</v>
      </c>
      <c r="F4" s="100"/>
      <c r="G4" s="84" t="s">
        <v>188</v>
      </c>
      <c r="H4" s="86"/>
      <c r="I4" s="83" t="s">
        <v>189</v>
      </c>
      <c r="J4" s="42"/>
      <c r="K4" s="76" t="s">
        <v>190</v>
      </c>
      <c r="L4" s="78"/>
    </row>
    <row r="5" spans="1:43" ht="6" customHeight="1" x14ac:dyDescent="0.3"/>
    <row r="6" spans="1:43" ht="45" customHeight="1" x14ac:dyDescent="0.3">
      <c r="A6" s="31" t="s">
        <v>32</v>
      </c>
      <c r="B6" s="31" t="s">
        <v>61</v>
      </c>
      <c r="C6" s="31" t="s">
        <v>191</v>
      </c>
      <c r="D6" s="68" t="s">
        <v>192</v>
      </c>
      <c r="E6" s="57"/>
      <c r="F6" s="58"/>
      <c r="G6" s="68" t="s">
        <v>193</v>
      </c>
      <c r="H6" s="57"/>
      <c r="I6" s="58"/>
      <c r="J6" s="68" t="s">
        <v>194</v>
      </c>
      <c r="K6" s="57"/>
      <c r="L6" s="58"/>
      <c r="M6" s="68" t="s">
        <v>195</v>
      </c>
      <c r="N6" s="57"/>
      <c r="O6" s="58"/>
      <c r="P6" s="68" t="s">
        <v>196</v>
      </c>
      <c r="Q6" s="57"/>
      <c r="R6" s="58"/>
      <c r="S6" s="68" t="s">
        <v>197</v>
      </c>
      <c r="T6" s="57"/>
      <c r="U6" s="58"/>
      <c r="V6" s="68" t="s">
        <v>198</v>
      </c>
      <c r="W6" s="57"/>
      <c r="X6" s="58"/>
      <c r="Y6" s="68" t="s">
        <v>199</v>
      </c>
      <c r="Z6" s="57"/>
      <c r="AA6" s="58"/>
      <c r="AB6" s="105" t="s">
        <v>200</v>
      </c>
      <c r="AC6" s="57"/>
      <c r="AD6" s="58"/>
      <c r="AE6" s="105" t="s">
        <v>201</v>
      </c>
      <c r="AF6" s="57"/>
      <c r="AG6" s="58"/>
      <c r="AH6" s="105" t="s">
        <v>202</v>
      </c>
      <c r="AI6" s="57"/>
      <c r="AJ6" s="58"/>
      <c r="AK6" s="105" t="s">
        <v>203</v>
      </c>
      <c r="AL6" s="57"/>
      <c r="AM6" s="58"/>
      <c r="AN6" s="105" t="s">
        <v>204</v>
      </c>
      <c r="AO6" s="57"/>
      <c r="AP6" s="58"/>
      <c r="AQ6" s="1" t="s">
        <v>205</v>
      </c>
    </row>
    <row r="7" spans="1:43" ht="40.049999999999997" customHeight="1" x14ac:dyDescent="0.3">
      <c r="D7" s="38" t="s">
        <v>206</v>
      </c>
      <c r="E7" s="3" t="s">
        <v>207</v>
      </c>
      <c r="F7" s="39" t="s">
        <v>208</v>
      </c>
      <c r="G7" s="38" t="s">
        <v>206</v>
      </c>
      <c r="H7" s="3" t="s">
        <v>207</v>
      </c>
      <c r="I7" s="39" t="s">
        <v>208</v>
      </c>
      <c r="J7" s="38" t="s">
        <v>206</v>
      </c>
      <c r="K7" s="3" t="s">
        <v>207</v>
      </c>
      <c r="L7" s="39" t="s">
        <v>208</v>
      </c>
      <c r="M7" s="38" t="s">
        <v>206</v>
      </c>
      <c r="N7" s="3" t="s">
        <v>207</v>
      </c>
      <c r="O7" s="39" t="s">
        <v>208</v>
      </c>
      <c r="P7" s="38" t="s">
        <v>206</v>
      </c>
      <c r="Q7" s="3" t="s">
        <v>207</v>
      </c>
      <c r="R7" s="39" t="s">
        <v>208</v>
      </c>
      <c r="S7" s="38" t="s">
        <v>206</v>
      </c>
      <c r="T7" s="3" t="s">
        <v>207</v>
      </c>
      <c r="U7" s="39" t="s">
        <v>208</v>
      </c>
      <c r="V7" s="38" t="s">
        <v>206</v>
      </c>
      <c r="W7" s="3" t="s">
        <v>207</v>
      </c>
      <c r="X7" s="39" t="s">
        <v>208</v>
      </c>
      <c r="Y7" s="38" t="s">
        <v>206</v>
      </c>
      <c r="Z7" s="3" t="s">
        <v>207</v>
      </c>
      <c r="AA7" s="39" t="s">
        <v>208</v>
      </c>
      <c r="AB7" s="38" t="s">
        <v>206</v>
      </c>
      <c r="AC7" s="3" t="s">
        <v>207</v>
      </c>
      <c r="AD7" s="39" t="s">
        <v>208</v>
      </c>
      <c r="AE7" s="38" t="s">
        <v>206</v>
      </c>
      <c r="AF7" s="3" t="s">
        <v>207</v>
      </c>
      <c r="AG7" s="39" t="s">
        <v>208</v>
      </c>
      <c r="AH7" s="38" t="s">
        <v>206</v>
      </c>
      <c r="AI7" s="3" t="s">
        <v>207</v>
      </c>
      <c r="AJ7" s="39" t="s">
        <v>208</v>
      </c>
      <c r="AK7" s="38" t="s">
        <v>206</v>
      </c>
      <c r="AL7" s="3" t="s">
        <v>207</v>
      </c>
      <c r="AM7" s="39" t="s">
        <v>208</v>
      </c>
      <c r="AN7" s="38" t="s">
        <v>206</v>
      </c>
      <c r="AO7" s="3" t="s">
        <v>207</v>
      </c>
      <c r="AP7" s="39" t="s">
        <v>208</v>
      </c>
      <c r="AQ7" s="6" t="s">
        <v>209</v>
      </c>
    </row>
    <row r="8" spans="1:43" ht="22.05" customHeight="1" x14ac:dyDescent="0.3">
      <c r="A8" s="35">
        <v>1</v>
      </c>
      <c r="B8" s="14"/>
      <c r="C8" s="16"/>
      <c r="D8" s="11"/>
      <c r="E8" s="9"/>
      <c r="F8" s="12" t="str">
        <f t="shared" ref="F8:F27" ca="1" si="0">IF(E8&lt;&gt;"","✅ Administré le "&amp;TEXT(E8,"DD/MM/YY"),IF(D8="","⚪ Saisir date prévue",IF(TODAY()&gt;D8,"🔴 URGENT — Dû depuis "&amp;TEXT(TODAY()-D8,"0")&amp;" j",IF(TODAY()&gt;=D8-30,"🟠 RAPPEL — Dans "&amp;TEXT(D8-TODAY(),"0")&amp;" j",IF(OR(C8="🟣 Prématuré",C8="🔴 Immunodéprimé"),"🟣 ADAPTÉ — Vérifier schéma médecin","⚪ Prévu le "&amp;TEXT(D8,"DD/MM/YY"))))))</f>
        <v>⚪ Saisir date prévue</v>
      </c>
      <c r="G8" s="11"/>
      <c r="H8" s="9"/>
      <c r="I8" s="12" t="str">
        <f t="shared" ref="I8:I27" ca="1" si="1">IF(H8&lt;&gt;"","✅ Administré le "&amp;TEXT(H8,"DD/MM/YY"),IF(G8="","⚪ Saisir date prévue",IF(TODAY()&gt;G8,"🔴 URGENT — Dû depuis "&amp;TEXT(TODAY()-G8,"0")&amp;" j",IF(TODAY()&gt;=G8-30,"🟠 RAPPEL — Dans "&amp;TEXT(G8-TODAY(),"0")&amp;" j",IF(OR(C8="🟣 Prématuré",C8="🔴 Immunodéprimé"),"🟣 ADAPTÉ — Vérifier schéma médecin","⚪ Prévu le "&amp;TEXT(G8,"DD/MM/YY"))))))</f>
        <v>⚪ Saisir date prévue</v>
      </c>
      <c r="J8" s="11"/>
      <c r="K8" s="9"/>
      <c r="L8" s="12" t="str">
        <f t="shared" ref="L8:L27" ca="1" si="2">IF(K8&lt;&gt;"","✅ Administré le "&amp;TEXT(K8,"DD/MM/YY"),IF(J8="","⚪ Saisir date prévue",IF(TODAY()&gt;J8,"🔴 URGENT — Dû depuis "&amp;TEXT(TODAY()-J8,"0")&amp;" j",IF(TODAY()&gt;=J8-30,"🟠 RAPPEL — Dans "&amp;TEXT(J8-TODAY(),"0")&amp;" j",IF(OR(C8="🟣 Prématuré",C8="🔴 Immunodéprimé"),"🟣 ADAPTÉ — Vérifier schéma médecin","⚪ Prévu le "&amp;TEXT(J8,"DD/MM/YY"))))))</f>
        <v>⚪ Saisir date prévue</v>
      </c>
      <c r="M8" s="11"/>
      <c r="N8" s="9"/>
      <c r="O8" s="12" t="str">
        <f t="shared" ref="O8:O27" ca="1" si="3">IF(N8&lt;&gt;"","✅ Administré le "&amp;TEXT(N8,"DD/MM/YY"),IF(M8="","⚪ Saisir date prévue",IF(TODAY()&gt;M8,"🔴 URGENT — Dû depuis "&amp;TEXT(TODAY()-M8,"0")&amp;" j",IF(TODAY()&gt;=M8-30,"🟠 RAPPEL — Dans "&amp;TEXT(M8-TODAY(),"0")&amp;" j",IF(OR(C8="🟣 Prématuré",C8="🔴 Immunodéprimé"),"🟣 ADAPTÉ — Vérifier schéma médecin","⚪ Prévu le "&amp;TEXT(M8,"DD/MM/YY"))))))</f>
        <v>⚪ Saisir date prévue</v>
      </c>
      <c r="P8" s="11"/>
      <c r="Q8" s="9"/>
      <c r="R8" s="12" t="str">
        <f t="shared" ref="R8:R27" ca="1" si="4">IF(Q8&lt;&gt;"","✅ Administré le "&amp;TEXT(Q8,"DD/MM/YY"),IF(P8="","⚪ Saisir date prévue",IF(TODAY()&gt;P8,"🔴 URGENT — Dû depuis "&amp;TEXT(TODAY()-P8,"0")&amp;" j",IF(TODAY()&gt;=P8-30,"🟠 RAPPEL — Dans "&amp;TEXT(P8-TODAY(),"0")&amp;" j",IF(OR(C8="🟣 Prématuré",C8="🔴 Immunodéprimé"),"🟣 ADAPTÉ — Vérifier schéma médecin","⚪ Prévu le "&amp;TEXT(P8,"DD/MM/YY"))))))</f>
        <v>⚪ Saisir date prévue</v>
      </c>
      <c r="S8" s="11"/>
      <c r="T8" s="9"/>
      <c r="U8" s="12" t="str">
        <f t="shared" ref="U8:U27" ca="1" si="5">IF(T8&lt;&gt;"","✅ Administré le "&amp;TEXT(T8,"DD/MM/YY"),IF(S8="","⚪ Saisir date prévue",IF(TODAY()&gt;S8,"🔴 URGENT — Dû depuis "&amp;TEXT(TODAY()-S8,"0")&amp;" j",IF(TODAY()&gt;=S8-30,"🟠 RAPPEL — Dans "&amp;TEXT(S8-TODAY(),"0")&amp;" j",IF(OR(C8="🟣 Prématuré",C8="🔴 Immunodéprimé"),"🟣 ADAPTÉ — Vérifier schéma médecin","⚪ Prévu le "&amp;TEXT(S8,"DD/MM/YY"))))))</f>
        <v>⚪ Saisir date prévue</v>
      </c>
      <c r="V8" s="11"/>
      <c r="W8" s="9"/>
      <c r="X8" s="12" t="str">
        <f t="shared" ref="X8:X27" ca="1" si="6">IF(W8&lt;&gt;"","✅ Administré le "&amp;TEXT(W8,"DD/MM/YY"),IF(V8="","⚪ Saisir date prévue",IF(TODAY()&gt;V8,"🔴 URGENT — Dû depuis "&amp;TEXT(TODAY()-V8,"0")&amp;" j",IF(TODAY()&gt;=V8-30,"🟠 RAPPEL — Dans "&amp;TEXT(V8-TODAY(),"0")&amp;" j",IF(OR(C8="🟣 Prématuré",C8="🔴 Immunodéprimé"),"🟣 ADAPTÉ — Vérifier schéma médecin","⚪ Prévu le "&amp;TEXT(V8,"DD/MM/YY"))))))</f>
        <v>⚪ Saisir date prévue</v>
      </c>
      <c r="Y8" s="11"/>
      <c r="Z8" s="9"/>
      <c r="AA8" s="12" t="str">
        <f t="shared" ref="AA8:AA27" ca="1" si="7">IF(Z8&lt;&gt;"","✅ Administré le "&amp;TEXT(Z8,"DD/MM/YY"),IF(Y8="","⚪ Saisir date prévue",IF(TODAY()&gt;Y8,"🔴 URGENT — Dû depuis "&amp;TEXT(TODAY()-Y8,"0")&amp;" j",IF(TODAY()&gt;=Y8-30,"🟠 RAPPEL — Dans "&amp;TEXT(Y8-TODAY(),"0")&amp;" j",IF(OR(C8="🟣 Prématuré",C8="🔴 Immunodéprimé"),"🟣 ADAPTÉ — Vérifier schéma médecin","⚪ Prévu le "&amp;TEXT(Y8,"DD/MM/YY"))))))</f>
        <v>⚪ Saisir date prévue</v>
      </c>
      <c r="AB8" s="11"/>
      <c r="AC8" s="9"/>
      <c r="AD8" s="12" t="str">
        <f t="shared" ref="AD8:AD27" ca="1" si="8">IF(AC8&lt;&gt;"","✅ Administré le "&amp;TEXT(AC8,"DD/MM/YY"),IF(OR(C8="🔴 Immunodéprimé"),"⛔ CONTRE-INDIQUÉ — Avis médecin obligatoire",IF(AB8="","⚪ Saisir date prévue",IF(TODAY()&gt;AB8,"🔴 URGENT — Dû depuis "&amp;TEXT(TODAY()-AB8,"0")&amp;" j",IF(TODAY()&gt;=AB8-30,"🟠 RAPPEL — Dans "&amp;TEXT(AB8-TODAY(),"0")&amp;" j","⚪ Prévu le "&amp;TEXT(AB8,"DD/MM/YY"))))))</f>
        <v>⚪ Saisir date prévue</v>
      </c>
      <c r="AE8" s="11"/>
      <c r="AF8" s="9"/>
      <c r="AG8" s="12" t="str">
        <f t="shared" ref="AG8:AG27" ca="1" si="9">IF(AF8&lt;&gt;"","✅ Administré le "&amp;TEXT(AF8,"DD/MM/YY"),IF(OR(C8="🔴 Immunodéprimé"),"⛔ CONTRE-INDIQUÉ — Avis médecin obligatoire",IF(AE8="","⚪ Saisir date prévue",IF(TODAY()&gt;AE8,"🔴 URGENT — Dû depuis "&amp;TEXT(TODAY()-AE8,"0")&amp;" j",IF(TODAY()&gt;=AE8-30,"🟠 RAPPEL — Dans "&amp;TEXT(AE8-TODAY(),"0")&amp;" j","⚪ Prévu le "&amp;TEXT(AE8,"DD/MM/YY"))))))</f>
        <v>⚪ Saisir date prévue</v>
      </c>
      <c r="AH8" s="11"/>
      <c r="AI8" s="9"/>
      <c r="AJ8" s="12" t="str">
        <f t="shared" ref="AJ8:AJ27" si="10">IF(AI8&lt;&gt;"","✅ Administré le "&amp;TEXT(AI8,"DD/MM/YY"),IF(OR(C8="🔵 Cardiopathie",C8="🔴 Immunodéprimé",C8="🟣 Prématuré"),"🔵 RECOMMANDÉ — Contacter médecin référent","⚪ Non prioritaire pour ce profil"))</f>
        <v>⚪ Non prioritaire pour ce profil</v>
      </c>
      <c r="AK8" s="11"/>
      <c r="AL8" s="9"/>
      <c r="AM8" s="12" t="str">
        <f t="shared" ref="AM8:AM27" ca="1" si="11">IF(AL8&lt;&gt;"","✅ Administré le "&amp;TEXT(AL8,"DD/MM/YY"),IF(OR(C8="🔴 Immunodéprimé"),"⛔ CONTRE-INDIQUÉ — Avis médecin obligatoire",IF(AK8="","⚪ Saisir date prévue",IF(TODAY()&gt;AK8,"🔴 URGENT — Dû depuis "&amp;TEXT(TODAY()-AK8,"0")&amp;" j",IF(TODAY()&gt;=AK8-30,"🟠 RAPPEL — Dans "&amp;TEXT(AK8-TODAY(),"0")&amp;" j","⚪ Prévu le "&amp;TEXT(AK8,"DD/MM/YY"))))))</f>
        <v>⚪ Saisir date prévue</v>
      </c>
      <c r="AN8" s="11"/>
      <c r="AO8" s="9"/>
      <c r="AP8" s="12" t="str">
        <f t="shared" ref="AP8:AP27" si="12">IF(AO8&lt;&gt;"","✅ Administré le "&amp;TEXT(AO8,"DD/MM/YY"),IF(OR(C8="🔵 Cardiopathie",C8="🔴 Immunodéprimé",C8="🟣 Prématuré"),"🔵 RECOMMANDÉ — Contacter médecin référent","⚪ Non prioritaire pour ce profil"))</f>
        <v>⚪ Non prioritaire pour ce profil</v>
      </c>
      <c r="AQ8" s="14"/>
    </row>
    <row r="9" spans="1:43" ht="22.05" customHeight="1" x14ac:dyDescent="0.3">
      <c r="A9" s="35">
        <v>2</v>
      </c>
      <c r="B9" s="8"/>
      <c r="C9" s="10"/>
      <c r="D9" s="11"/>
      <c r="E9" s="9"/>
      <c r="F9" s="12" t="str">
        <f t="shared" ca="1" si="0"/>
        <v>⚪ Saisir date prévue</v>
      </c>
      <c r="G9" s="11"/>
      <c r="H9" s="9"/>
      <c r="I9" s="12" t="str">
        <f t="shared" ca="1" si="1"/>
        <v>⚪ Saisir date prévue</v>
      </c>
      <c r="J9" s="11"/>
      <c r="K9" s="9"/>
      <c r="L9" s="12" t="str">
        <f t="shared" ca="1" si="2"/>
        <v>⚪ Saisir date prévue</v>
      </c>
      <c r="M9" s="11"/>
      <c r="N9" s="9"/>
      <c r="O9" s="12" t="str">
        <f t="shared" ca="1" si="3"/>
        <v>⚪ Saisir date prévue</v>
      </c>
      <c r="P9" s="11"/>
      <c r="Q9" s="9"/>
      <c r="R9" s="12" t="str">
        <f t="shared" ca="1" si="4"/>
        <v>⚪ Saisir date prévue</v>
      </c>
      <c r="S9" s="11"/>
      <c r="T9" s="9"/>
      <c r="U9" s="12" t="str">
        <f t="shared" ca="1" si="5"/>
        <v>⚪ Saisir date prévue</v>
      </c>
      <c r="V9" s="11"/>
      <c r="W9" s="9"/>
      <c r="X9" s="12" t="str">
        <f t="shared" ca="1" si="6"/>
        <v>⚪ Saisir date prévue</v>
      </c>
      <c r="Y9" s="11"/>
      <c r="Z9" s="9"/>
      <c r="AA9" s="12" t="str">
        <f t="shared" ca="1" si="7"/>
        <v>⚪ Saisir date prévue</v>
      </c>
      <c r="AB9" s="11"/>
      <c r="AC9" s="9"/>
      <c r="AD9" s="12" t="str">
        <f t="shared" ca="1" si="8"/>
        <v>⚪ Saisir date prévue</v>
      </c>
      <c r="AE9" s="11"/>
      <c r="AF9" s="9"/>
      <c r="AG9" s="12" t="str">
        <f t="shared" ca="1" si="9"/>
        <v>⚪ Saisir date prévue</v>
      </c>
      <c r="AH9" s="11"/>
      <c r="AI9" s="9"/>
      <c r="AJ9" s="12" t="str">
        <f t="shared" si="10"/>
        <v>⚪ Non prioritaire pour ce profil</v>
      </c>
      <c r="AK9" s="11"/>
      <c r="AL9" s="9"/>
      <c r="AM9" s="12" t="str">
        <f t="shared" ca="1" si="11"/>
        <v>⚪ Saisir date prévue</v>
      </c>
      <c r="AN9" s="11"/>
      <c r="AO9" s="9"/>
      <c r="AP9" s="12" t="str">
        <f t="shared" si="12"/>
        <v>⚪ Non prioritaire pour ce profil</v>
      </c>
      <c r="AQ9" s="8"/>
    </row>
    <row r="10" spans="1:43" ht="22.05" customHeight="1" x14ac:dyDescent="0.3">
      <c r="A10" s="35">
        <v>3</v>
      </c>
      <c r="B10" s="14"/>
      <c r="C10" s="16"/>
      <c r="D10" s="11"/>
      <c r="E10" s="9"/>
      <c r="F10" s="12" t="str">
        <f t="shared" ca="1" si="0"/>
        <v>⚪ Saisir date prévue</v>
      </c>
      <c r="G10" s="11"/>
      <c r="H10" s="9"/>
      <c r="I10" s="12" t="str">
        <f t="shared" ca="1" si="1"/>
        <v>⚪ Saisir date prévue</v>
      </c>
      <c r="J10" s="11"/>
      <c r="K10" s="9"/>
      <c r="L10" s="12" t="str">
        <f t="shared" ca="1" si="2"/>
        <v>⚪ Saisir date prévue</v>
      </c>
      <c r="M10" s="11"/>
      <c r="N10" s="9"/>
      <c r="O10" s="12" t="str">
        <f t="shared" ca="1" si="3"/>
        <v>⚪ Saisir date prévue</v>
      </c>
      <c r="P10" s="11"/>
      <c r="Q10" s="9"/>
      <c r="R10" s="12" t="str">
        <f t="shared" ca="1" si="4"/>
        <v>⚪ Saisir date prévue</v>
      </c>
      <c r="S10" s="11"/>
      <c r="T10" s="9"/>
      <c r="U10" s="12" t="str">
        <f t="shared" ca="1" si="5"/>
        <v>⚪ Saisir date prévue</v>
      </c>
      <c r="V10" s="11"/>
      <c r="W10" s="9"/>
      <c r="X10" s="12" t="str">
        <f t="shared" ca="1" si="6"/>
        <v>⚪ Saisir date prévue</v>
      </c>
      <c r="Y10" s="11"/>
      <c r="Z10" s="9"/>
      <c r="AA10" s="12" t="str">
        <f t="shared" ca="1" si="7"/>
        <v>⚪ Saisir date prévue</v>
      </c>
      <c r="AB10" s="11"/>
      <c r="AC10" s="9"/>
      <c r="AD10" s="12" t="str">
        <f t="shared" ca="1" si="8"/>
        <v>⚪ Saisir date prévue</v>
      </c>
      <c r="AE10" s="11"/>
      <c r="AF10" s="9"/>
      <c r="AG10" s="12" t="str">
        <f t="shared" ca="1" si="9"/>
        <v>⚪ Saisir date prévue</v>
      </c>
      <c r="AH10" s="11"/>
      <c r="AI10" s="9"/>
      <c r="AJ10" s="12" t="str">
        <f t="shared" si="10"/>
        <v>⚪ Non prioritaire pour ce profil</v>
      </c>
      <c r="AK10" s="11"/>
      <c r="AL10" s="9"/>
      <c r="AM10" s="12" t="str">
        <f t="shared" ca="1" si="11"/>
        <v>⚪ Saisir date prévue</v>
      </c>
      <c r="AN10" s="11"/>
      <c r="AO10" s="9"/>
      <c r="AP10" s="12" t="str">
        <f t="shared" si="12"/>
        <v>⚪ Non prioritaire pour ce profil</v>
      </c>
      <c r="AQ10" s="14"/>
    </row>
    <row r="11" spans="1:43" ht="22.05" customHeight="1" x14ac:dyDescent="0.3">
      <c r="A11" s="35">
        <v>4</v>
      </c>
      <c r="B11" s="8"/>
      <c r="C11" s="10"/>
      <c r="D11" s="11"/>
      <c r="E11" s="9"/>
      <c r="F11" s="12" t="str">
        <f t="shared" ca="1" si="0"/>
        <v>⚪ Saisir date prévue</v>
      </c>
      <c r="G11" s="11"/>
      <c r="H11" s="9"/>
      <c r="I11" s="12" t="str">
        <f t="shared" ca="1" si="1"/>
        <v>⚪ Saisir date prévue</v>
      </c>
      <c r="J11" s="11"/>
      <c r="K11" s="9"/>
      <c r="L11" s="12" t="str">
        <f t="shared" ca="1" si="2"/>
        <v>⚪ Saisir date prévue</v>
      </c>
      <c r="M11" s="11"/>
      <c r="N11" s="9"/>
      <c r="O11" s="12" t="str">
        <f t="shared" ca="1" si="3"/>
        <v>⚪ Saisir date prévue</v>
      </c>
      <c r="P11" s="11"/>
      <c r="Q11" s="9"/>
      <c r="R11" s="12" t="str">
        <f t="shared" ca="1" si="4"/>
        <v>⚪ Saisir date prévue</v>
      </c>
      <c r="S11" s="11"/>
      <c r="T11" s="9"/>
      <c r="U11" s="12" t="str">
        <f t="shared" ca="1" si="5"/>
        <v>⚪ Saisir date prévue</v>
      </c>
      <c r="V11" s="11"/>
      <c r="W11" s="9"/>
      <c r="X11" s="12" t="str">
        <f t="shared" ca="1" si="6"/>
        <v>⚪ Saisir date prévue</v>
      </c>
      <c r="Y11" s="11"/>
      <c r="Z11" s="9"/>
      <c r="AA11" s="12" t="str">
        <f t="shared" ca="1" si="7"/>
        <v>⚪ Saisir date prévue</v>
      </c>
      <c r="AB11" s="11"/>
      <c r="AC11" s="9"/>
      <c r="AD11" s="12" t="str">
        <f t="shared" ca="1" si="8"/>
        <v>⚪ Saisir date prévue</v>
      </c>
      <c r="AE11" s="11"/>
      <c r="AF11" s="9"/>
      <c r="AG11" s="12" t="str">
        <f t="shared" ca="1" si="9"/>
        <v>⚪ Saisir date prévue</v>
      </c>
      <c r="AH11" s="11"/>
      <c r="AI11" s="9"/>
      <c r="AJ11" s="12" t="str">
        <f t="shared" si="10"/>
        <v>⚪ Non prioritaire pour ce profil</v>
      </c>
      <c r="AK11" s="11"/>
      <c r="AL11" s="9"/>
      <c r="AM11" s="12" t="str">
        <f t="shared" ca="1" si="11"/>
        <v>⚪ Saisir date prévue</v>
      </c>
      <c r="AN11" s="11"/>
      <c r="AO11" s="9"/>
      <c r="AP11" s="12" t="str">
        <f t="shared" si="12"/>
        <v>⚪ Non prioritaire pour ce profil</v>
      </c>
      <c r="AQ11" s="8"/>
    </row>
    <row r="12" spans="1:43" ht="22.05" customHeight="1" x14ac:dyDescent="0.3">
      <c r="A12" s="35">
        <v>5</v>
      </c>
      <c r="B12" s="14"/>
      <c r="C12" s="16"/>
      <c r="D12" s="11"/>
      <c r="E12" s="9"/>
      <c r="F12" s="12" t="str">
        <f t="shared" ca="1" si="0"/>
        <v>⚪ Saisir date prévue</v>
      </c>
      <c r="G12" s="11"/>
      <c r="H12" s="9"/>
      <c r="I12" s="12" t="str">
        <f t="shared" ca="1" si="1"/>
        <v>⚪ Saisir date prévue</v>
      </c>
      <c r="J12" s="11"/>
      <c r="K12" s="9"/>
      <c r="L12" s="12" t="str">
        <f t="shared" ca="1" si="2"/>
        <v>⚪ Saisir date prévue</v>
      </c>
      <c r="M12" s="11"/>
      <c r="N12" s="9"/>
      <c r="O12" s="12" t="str">
        <f t="shared" ca="1" si="3"/>
        <v>⚪ Saisir date prévue</v>
      </c>
      <c r="P12" s="11"/>
      <c r="Q12" s="9"/>
      <c r="R12" s="12" t="str">
        <f t="shared" ca="1" si="4"/>
        <v>⚪ Saisir date prévue</v>
      </c>
      <c r="S12" s="11"/>
      <c r="T12" s="9"/>
      <c r="U12" s="12" t="str">
        <f t="shared" ca="1" si="5"/>
        <v>⚪ Saisir date prévue</v>
      </c>
      <c r="V12" s="11"/>
      <c r="W12" s="9"/>
      <c r="X12" s="12" t="str">
        <f t="shared" ca="1" si="6"/>
        <v>⚪ Saisir date prévue</v>
      </c>
      <c r="Y12" s="11"/>
      <c r="Z12" s="9"/>
      <c r="AA12" s="12" t="str">
        <f t="shared" ca="1" si="7"/>
        <v>⚪ Saisir date prévue</v>
      </c>
      <c r="AB12" s="11"/>
      <c r="AC12" s="9"/>
      <c r="AD12" s="12" t="str">
        <f t="shared" ca="1" si="8"/>
        <v>⚪ Saisir date prévue</v>
      </c>
      <c r="AE12" s="11"/>
      <c r="AF12" s="9"/>
      <c r="AG12" s="12" t="str">
        <f t="shared" ca="1" si="9"/>
        <v>⚪ Saisir date prévue</v>
      </c>
      <c r="AH12" s="11"/>
      <c r="AI12" s="9"/>
      <c r="AJ12" s="12" t="str">
        <f t="shared" si="10"/>
        <v>⚪ Non prioritaire pour ce profil</v>
      </c>
      <c r="AK12" s="11"/>
      <c r="AL12" s="9"/>
      <c r="AM12" s="12" t="str">
        <f t="shared" ca="1" si="11"/>
        <v>⚪ Saisir date prévue</v>
      </c>
      <c r="AN12" s="11"/>
      <c r="AO12" s="9"/>
      <c r="AP12" s="12" t="str">
        <f t="shared" si="12"/>
        <v>⚪ Non prioritaire pour ce profil</v>
      </c>
      <c r="AQ12" s="14"/>
    </row>
    <row r="13" spans="1:43" ht="22.05" customHeight="1" x14ac:dyDescent="0.3">
      <c r="A13" s="35">
        <v>6</v>
      </c>
      <c r="B13" s="8"/>
      <c r="C13" s="10"/>
      <c r="D13" s="11"/>
      <c r="E13" s="9"/>
      <c r="F13" s="12" t="str">
        <f t="shared" ca="1" si="0"/>
        <v>⚪ Saisir date prévue</v>
      </c>
      <c r="G13" s="11"/>
      <c r="H13" s="9"/>
      <c r="I13" s="12" t="str">
        <f t="shared" ca="1" si="1"/>
        <v>⚪ Saisir date prévue</v>
      </c>
      <c r="J13" s="11"/>
      <c r="K13" s="9"/>
      <c r="L13" s="12" t="str">
        <f t="shared" ca="1" si="2"/>
        <v>⚪ Saisir date prévue</v>
      </c>
      <c r="M13" s="11"/>
      <c r="N13" s="9"/>
      <c r="O13" s="12" t="str">
        <f t="shared" ca="1" si="3"/>
        <v>⚪ Saisir date prévue</v>
      </c>
      <c r="P13" s="11"/>
      <c r="Q13" s="9"/>
      <c r="R13" s="12" t="str">
        <f t="shared" ca="1" si="4"/>
        <v>⚪ Saisir date prévue</v>
      </c>
      <c r="S13" s="11"/>
      <c r="T13" s="9"/>
      <c r="U13" s="12" t="str">
        <f t="shared" ca="1" si="5"/>
        <v>⚪ Saisir date prévue</v>
      </c>
      <c r="V13" s="11"/>
      <c r="W13" s="9"/>
      <c r="X13" s="12" t="str">
        <f t="shared" ca="1" si="6"/>
        <v>⚪ Saisir date prévue</v>
      </c>
      <c r="Y13" s="11"/>
      <c r="Z13" s="9"/>
      <c r="AA13" s="12" t="str">
        <f t="shared" ca="1" si="7"/>
        <v>⚪ Saisir date prévue</v>
      </c>
      <c r="AB13" s="11"/>
      <c r="AC13" s="9"/>
      <c r="AD13" s="12" t="str">
        <f t="shared" ca="1" si="8"/>
        <v>⚪ Saisir date prévue</v>
      </c>
      <c r="AE13" s="11"/>
      <c r="AF13" s="9"/>
      <c r="AG13" s="12" t="str">
        <f t="shared" ca="1" si="9"/>
        <v>⚪ Saisir date prévue</v>
      </c>
      <c r="AH13" s="11"/>
      <c r="AI13" s="9"/>
      <c r="AJ13" s="12" t="str">
        <f t="shared" si="10"/>
        <v>⚪ Non prioritaire pour ce profil</v>
      </c>
      <c r="AK13" s="11"/>
      <c r="AL13" s="9"/>
      <c r="AM13" s="12" t="str">
        <f t="shared" ca="1" si="11"/>
        <v>⚪ Saisir date prévue</v>
      </c>
      <c r="AN13" s="11"/>
      <c r="AO13" s="9"/>
      <c r="AP13" s="12" t="str">
        <f t="shared" si="12"/>
        <v>⚪ Non prioritaire pour ce profil</v>
      </c>
      <c r="AQ13" s="8"/>
    </row>
    <row r="14" spans="1:43" ht="22.05" customHeight="1" x14ac:dyDescent="0.3">
      <c r="A14" s="35">
        <v>7</v>
      </c>
      <c r="B14" s="14"/>
      <c r="C14" s="16"/>
      <c r="D14" s="11"/>
      <c r="E14" s="9"/>
      <c r="F14" s="12" t="str">
        <f t="shared" ca="1" si="0"/>
        <v>⚪ Saisir date prévue</v>
      </c>
      <c r="G14" s="11"/>
      <c r="H14" s="9"/>
      <c r="I14" s="12" t="str">
        <f t="shared" ca="1" si="1"/>
        <v>⚪ Saisir date prévue</v>
      </c>
      <c r="J14" s="11"/>
      <c r="K14" s="9"/>
      <c r="L14" s="12" t="str">
        <f t="shared" ca="1" si="2"/>
        <v>⚪ Saisir date prévue</v>
      </c>
      <c r="M14" s="11"/>
      <c r="N14" s="9"/>
      <c r="O14" s="12" t="str">
        <f t="shared" ca="1" si="3"/>
        <v>⚪ Saisir date prévue</v>
      </c>
      <c r="P14" s="11"/>
      <c r="Q14" s="9"/>
      <c r="R14" s="12" t="str">
        <f t="shared" ca="1" si="4"/>
        <v>⚪ Saisir date prévue</v>
      </c>
      <c r="S14" s="11"/>
      <c r="T14" s="9"/>
      <c r="U14" s="12" t="str">
        <f t="shared" ca="1" si="5"/>
        <v>⚪ Saisir date prévue</v>
      </c>
      <c r="V14" s="11"/>
      <c r="W14" s="9"/>
      <c r="X14" s="12" t="str">
        <f t="shared" ca="1" si="6"/>
        <v>⚪ Saisir date prévue</v>
      </c>
      <c r="Y14" s="11"/>
      <c r="Z14" s="9"/>
      <c r="AA14" s="12" t="str">
        <f t="shared" ca="1" si="7"/>
        <v>⚪ Saisir date prévue</v>
      </c>
      <c r="AB14" s="11"/>
      <c r="AC14" s="9"/>
      <c r="AD14" s="12" t="str">
        <f t="shared" ca="1" si="8"/>
        <v>⚪ Saisir date prévue</v>
      </c>
      <c r="AE14" s="11"/>
      <c r="AF14" s="9"/>
      <c r="AG14" s="12" t="str">
        <f t="shared" ca="1" si="9"/>
        <v>⚪ Saisir date prévue</v>
      </c>
      <c r="AH14" s="11"/>
      <c r="AI14" s="9"/>
      <c r="AJ14" s="12" t="str">
        <f t="shared" si="10"/>
        <v>⚪ Non prioritaire pour ce profil</v>
      </c>
      <c r="AK14" s="11"/>
      <c r="AL14" s="9"/>
      <c r="AM14" s="12" t="str">
        <f t="shared" ca="1" si="11"/>
        <v>⚪ Saisir date prévue</v>
      </c>
      <c r="AN14" s="11"/>
      <c r="AO14" s="9"/>
      <c r="AP14" s="12" t="str">
        <f t="shared" si="12"/>
        <v>⚪ Non prioritaire pour ce profil</v>
      </c>
      <c r="AQ14" s="14"/>
    </row>
    <row r="15" spans="1:43" ht="22.05" customHeight="1" x14ac:dyDescent="0.3">
      <c r="A15" s="35">
        <v>8</v>
      </c>
      <c r="B15" s="8"/>
      <c r="C15" s="10"/>
      <c r="D15" s="11"/>
      <c r="E15" s="9"/>
      <c r="F15" s="12" t="str">
        <f t="shared" ca="1" si="0"/>
        <v>⚪ Saisir date prévue</v>
      </c>
      <c r="G15" s="11"/>
      <c r="H15" s="9"/>
      <c r="I15" s="12" t="str">
        <f t="shared" ca="1" si="1"/>
        <v>⚪ Saisir date prévue</v>
      </c>
      <c r="J15" s="11"/>
      <c r="K15" s="9"/>
      <c r="L15" s="12" t="str">
        <f t="shared" ca="1" si="2"/>
        <v>⚪ Saisir date prévue</v>
      </c>
      <c r="M15" s="11"/>
      <c r="N15" s="9"/>
      <c r="O15" s="12" t="str">
        <f t="shared" ca="1" si="3"/>
        <v>⚪ Saisir date prévue</v>
      </c>
      <c r="P15" s="11"/>
      <c r="Q15" s="9"/>
      <c r="R15" s="12" t="str">
        <f t="shared" ca="1" si="4"/>
        <v>⚪ Saisir date prévue</v>
      </c>
      <c r="S15" s="11"/>
      <c r="T15" s="9"/>
      <c r="U15" s="12" t="str">
        <f t="shared" ca="1" si="5"/>
        <v>⚪ Saisir date prévue</v>
      </c>
      <c r="V15" s="11"/>
      <c r="W15" s="9"/>
      <c r="X15" s="12" t="str">
        <f t="shared" ca="1" si="6"/>
        <v>⚪ Saisir date prévue</v>
      </c>
      <c r="Y15" s="11"/>
      <c r="Z15" s="9"/>
      <c r="AA15" s="12" t="str">
        <f t="shared" ca="1" si="7"/>
        <v>⚪ Saisir date prévue</v>
      </c>
      <c r="AB15" s="11"/>
      <c r="AC15" s="9"/>
      <c r="AD15" s="12" t="str">
        <f t="shared" ca="1" si="8"/>
        <v>⚪ Saisir date prévue</v>
      </c>
      <c r="AE15" s="11"/>
      <c r="AF15" s="9"/>
      <c r="AG15" s="12" t="str">
        <f t="shared" ca="1" si="9"/>
        <v>⚪ Saisir date prévue</v>
      </c>
      <c r="AH15" s="11"/>
      <c r="AI15" s="9"/>
      <c r="AJ15" s="12" t="str">
        <f t="shared" si="10"/>
        <v>⚪ Non prioritaire pour ce profil</v>
      </c>
      <c r="AK15" s="11"/>
      <c r="AL15" s="9"/>
      <c r="AM15" s="12" t="str">
        <f t="shared" ca="1" si="11"/>
        <v>⚪ Saisir date prévue</v>
      </c>
      <c r="AN15" s="11"/>
      <c r="AO15" s="9"/>
      <c r="AP15" s="12" t="str">
        <f t="shared" si="12"/>
        <v>⚪ Non prioritaire pour ce profil</v>
      </c>
      <c r="AQ15" s="8"/>
    </row>
    <row r="16" spans="1:43" ht="22.05" customHeight="1" x14ac:dyDescent="0.3">
      <c r="A16" s="35">
        <v>9</v>
      </c>
      <c r="B16" s="14"/>
      <c r="C16" s="16"/>
      <c r="D16" s="11"/>
      <c r="E16" s="9"/>
      <c r="F16" s="12" t="str">
        <f t="shared" ca="1" si="0"/>
        <v>⚪ Saisir date prévue</v>
      </c>
      <c r="G16" s="11"/>
      <c r="H16" s="9"/>
      <c r="I16" s="12" t="str">
        <f t="shared" ca="1" si="1"/>
        <v>⚪ Saisir date prévue</v>
      </c>
      <c r="J16" s="11"/>
      <c r="K16" s="9"/>
      <c r="L16" s="12" t="str">
        <f t="shared" ca="1" si="2"/>
        <v>⚪ Saisir date prévue</v>
      </c>
      <c r="M16" s="11"/>
      <c r="N16" s="9"/>
      <c r="O16" s="12" t="str">
        <f t="shared" ca="1" si="3"/>
        <v>⚪ Saisir date prévue</v>
      </c>
      <c r="P16" s="11"/>
      <c r="Q16" s="9"/>
      <c r="R16" s="12" t="str">
        <f t="shared" ca="1" si="4"/>
        <v>⚪ Saisir date prévue</v>
      </c>
      <c r="S16" s="11"/>
      <c r="T16" s="9"/>
      <c r="U16" s="12" t="str">
        <f t="shared" ca="1" si="5"/>
        <v>⚪ Saisir date prévue</v>
      </c>
      <c r="V16" s="11"/>
      <c r="W16" s="9"/>
      <c r="X16" s="12" t="str">
        <f t="shared" ca="1" si="6"/>
        <v>⚪ Saisir date prévue</v>
      </c>
      <c r="Y16" s="11"/>
      <c r="Z16" s="9"/>
      <c r="AA16" s="12" t="str">
        <f t="shared" ca="1" si="7"/>
        <v>⚪ Saisir date prévue</v>
      </c>
      <c r="AB16" s="11"/>
      <c r="AC16" s="9"/>
      <c r="AD16" s="12" t="str">
        <f t="shared" ca="1" si="8"/>
        <v>⚪ Saisir date prévue</v>
      </c>
      <c r="AE16" s="11"/>
      <c r="AF16" s="9"/>
      <c r="AG16" s="12" t="str">
        <f t="shared" ca="1" si="9"/>
        <v>⚪ Saisir date prévue</v>
      </c>
      <c r="AH16" s="11"/>
      <c r="AI16" s="9"/>
      <c r="AJ16" s="12" t="str">
        <f t="shared" si="10"/>
        <v>⚪ Non prioritaire pour ce profil</v>
      </c>
      <c r="AK16" s="11"/>
      <c r="AL16" s="9"/>
      <c r="AM16" s="12" t="str">
        <f t="shared" ca="1" si="11"/>
        <v>⚪ Saisir date prévue</v>
      </c>
      <c r="AN16" s="11"/>
      <c r="AO16" s="9"/>
      <c r="AP16" s="12" t="str">
        <f t="shared" si="12"/>
        <v>⚪ Non prioritaire pour ce profil</v>
      </c>
      <c r="AQ16" s="14"/>
    </row>
    <row r="17" spans="1:43" ht="22.05" customHeight="1" x14ac:dyDescent="0.3">
      <c r="A17" s="35">
        <v>10</v>
      </c>
      <c r="B17" s="8"/>
      <c r="C17" s="10"/>
      <c r="D17" s="11"/>
      <c r="E17" s="9"/>
      <c r="F17" s="12" t="str">
        <f t="shared" ca="1" si="0"/>
        <v>⚪ Saisir date prévue</v>
      </c>
      <c r="G17" s="11"/>
      <c r="H17" s="9"/>
      <c r="I17" s="12" t="str">
        <f t="shared" ca="1" si="1"/>
        <v>⚪ Saisir date prévue</v>
      </c>
      <c r="J17" s="11"/>
      <c r="K17" s="9"/>
      <c r="L17" s="12" t="str">
        <f t="shared" ca="1" si="2"/>
        <v>⚪ Saisir date prévue</v>
      </c>
      <c r="M17" s="11"/>
      <c r="N17" s="9"/>
      <c r="O17" s="12" t="str">
        <f t="shared" ca="1" si="3"/>
        <v>⚪ Saisir date prévue</v>
      </c>
      <c r="P17" s="11"/>
      <c r="Q17" s="9"/>
      <c r="R17" s="12" t="str">
        <f t="shared" ca="1" si="4"/>
        <v>⚪ Saisir date prévue</v>
      </c>
      <c r="S17" s="11"/>
      <c r="T17" s="9"/>
      <c r="U17" s="12" t="str">
        <f t="shared" ca="1" si="5"/>
        <v>⚪ Saisir date prévue</v>
      </c>
      <c r="V17" s="11"/>
      <c r="W17" s="9"/>
      <c r="X17" s="12" t="str">
        <f t="shared" ca="1" si="6"/>
        <v>⚪ Saisir date prévue</v>
      </c>
      <c r="Y17" s="11"/>
      <c r="Z17" s="9"/>
      <c r="AA17" s="12" t="str">
        <f t="shared" ca="1" si="7"/>
        <v>⚪ Saisir date prévue</v>
      </c>
      <c r="AB17" s="11"/>
      <c r="AC17" s="9"/>
      <c r="AD17" s="12" t="str">
        <f t="shared" ca="1" si="8"/>
        <v>⚪ Saisir date prévue</v>
      </c>
      <c r="AE17" s="11"/>
      <c r="AF17" s="9"/>
      <c r="AG17" s="12" t="str">
        <f t="shared" ca="1" si="9"/>
        <v>⚪ Saisir date prévue</v>
      </c>
      <c r="AH17" s="11"/>
      <c r="AI17" s="9"/>
      <c r="AJ17" s="12" t="str">
        <f t="shared" si="10"/>
        <v>⚪ Non prioritaire pour ce profil</v>
      </c>
      <c r="AK17" s="11"/>
      <c r="AL17" s="9"/>
      <c r="AM17" s="12" t="str">
        <f t="shared" ca="1" si="11"/>
        <v>⚪ Saisir date prévue</v>
      </c>
      <c r="AN17" s="11"/>
      <c r="AO17" s="9"/>
      <c r="AP17" s="12" t="str">
        <f t="shared" si="12"/>
        <v>⚪ Non prioritaire pour ce profil</v>
      </c>
      <c r="AQ17" s="8"/>
    </row>
    <row r="18" spans="1:43" ht="22.05" customHeight="1" x14ac:dyDescent="0.3">
      <c r="A18" s="35">
        <v>11</v>
      </c>
      <c r="B18" s="14"/>
      <c r="C18" s="16"/>
      <c r="D18" s="11"/>
      <c r="E18" s="9"/>
      <c r="F18" s="12" t="str">
        <f t="shared" ca="1" si="0"/>
        <v>⚪ Saisir date prévue</v>
      </c>
      <c r="G18" s="11"/>
      <c r="H18" s="9"/>
      <c r="I18" s="12" t="str">
        <f t="shared" ca="1" si="1"/>
        <v>⚪ Saisir date prévue</v>
      </c>
      <c r="J18" s="11"/>
      <c r="K18" s="9"/>
      <c r="L18" s="12" t="str">
        <f t="shared" ca="1" si="2"/>
        <v>⚪ Saisir date prévue</v>
      </c>
      <c r="M18" s="11"/>
      <c r="N18" s="9"/>
      <c r="O18" s="12" t="str">
        <f t="shared" ca="1" si="3"/>
        <v>⚪ Saisir date prévue</v>
      </c>
      <c r="P18" s="11"/>
      <c r="Q18" s="9"/>
      <c r="R18" s="12" t="str">
        <f t="shared" ca="1" si="4"/>
        <v>⚪ Saisir date prévue</v>
      </c>
      <c r="S18" s="11"/>
      <c r="T18" s="9"/>
      <c r="U18" s="12" t="str">
        <f t="shared" ca="1" si="5"/>
        <v>⚪ Saisir date prévue</v>
      </c>
      <c r="V18" s="11"/>
      <c r="W18" s="9"/>
      <c r="X18" s="12" t="str">
        <f t="shared" ca="1" si="6"/>
        <v>⚪ Saisir date prévue</v>
      </c>
      <c r="Y18" s="11"/>
      <c r="Z18" s="9"/>
      <c r="AA18" s="12" t="str">
        <f t="shared" ca="1" si="7"/>
        <v>⚪ Saisir date prévue</v>
      </c>
      <c r="AB18" s="11"/>
      <c r="AC18" s="9"/>
      <c r="AD18" s="12" t="str">
        <f t="shared" ca="1" si="8"/>
        <v>⚪ Saisir date prévue</v>
      </c>
      <c r="AE18" s="11"/>
      <c r="AF18" s="9"/>
      <c r="AG18" s="12" t="str">
        <f t="shared" ca="1" si="9"/>
        <v>⚪ Saisir date prévue</v>
      </c>
      <c r="AH18" s="11"/>
      <c r="AI18" s="9"/>
      <c r="AJ18" s="12" t="str">
        <f t="shared" si="10"/>
        <v>⚪ Non prioritaire pour ce profil</v>
      </c>
      <c r="AK18" s="11"/>
      <c r="AL18" s="9"/>
      <c r="AM18" s="12" t="str">
        <f t="shared" ca="1" si="11"/>
        <v>⚪ Saisir date prévue</v>
      </c>
      <c r="AN18" s="11"/>
      <c r="AO18" s="9"/>
      <c r="AP18" s="12" t="str">
        <f t="shared" si="12"/>
        <v>⚪ Non prioritaire pour ce profil</v>
      </c>
      <c r="AQ18" s="14"/>
    </row>
    <row r="19" spans="1:43" ht="22.05" customHeight="1" x14ac:dyDescent="0.3">
      <c r="A19" s="35">
        <v>12</v>
      </c>
      <c r="B19" s="8"/>
      <c r="C19" s="10"/>
      <c r="D19" s="11"/>
      <c r="E19" s="9"/>
      <c r="F19" s="12" t="str">
        <f t="shared" ca="1" si="0"/>
        <v>⚪ Saisir date prévue</v>
      </c>
      <c r="G19" s="11"/>
      <c r="H19" s="9"/>
      <c r="I19" s="12" t="str">
        <f t="shared" ca="1" si="1"/>
        <v>⚪ Saisir date prévue</v>
      </c>
      <c r="J19" s="11"/>
      <c r="K19" s="9"/>
      <c r="L19" s="12" t="str">
        <f t="shared" ca="1" si="2"/>
        <v>⚪ Saisir date prévue</v>
      </c>
      <c r="M19" s="11"/>
      <c r="N19" s="9"/>
      <c r="O19" s="12" t="str">
        <f t="shared" ca="1" si="3"/>
        <v>⚪ Saisir date prévue</v>
      </c>
      <c r="P19" s="11"/>
      <c r="Q19" s="9"/>
      <c r="R19" s="12" t="str">
        <f t="shared" ca="1" si="4"/>
        <v>⚪ Saisir date prévue</v>
      </c>
      <c r="S19" s="11"/>
      <c r="T19" s="9"/>
      <c r="U19" s="12" t="str">
        <f t="shared" ca="1" si="5"/>
        <v>⚪ Saisir date prévue</v>
      </c>
      <c r="V19" s="11"/>
      <c r="W19" s="9"/>
      <c r="X19" s="12" t="str">
        <f t="shared" ca="1" si="6"/>
        <v>⚪ Saisir date prévue</v>
      </c>
      <c r="Y19" s="11"/>
      <c r="Z19" s="9"/>
      <c r="AA19" s="12" t="str">
        <f t="shared" ca="1" si="7"/>
        <v>⚪ Saisir date prévue</v>
      </c>
      <c r="AB19" s="11"/>
      <c r="AC19" s="9"/>
      <c r="AD19" s="12" t="str">
        <f t="shared" ca="1" si="8"/>
        <v>⚪ Saisir date prévue</v>
      </c>
      <c r="AE19" s="11"/>
      <c r="AF19" s="9"/>
      <c r="AG19" s="12" t="str">
        <f t="shared" ca="1" si="9"/>
        <v>⚪ Saisir date prévue</v>
      </c>
      <c r="AH19" s="11"/>
      <c r="AI19" s="9"/>
      <c r="AJ19" s="12" t="str">
        <f t="shared" si="10"/>
        <v>⚪ Non prioritaire pour ce profil</v>
      </c>
      <c r="AK19" s="11"/>
      <c r="AL19" s="9"/>
      <c r="AM19" s="12" t="str">
        <f t="shared" ca="1" si="11"/>
        <v>⚪ Saisir date prévue</v>
      </c>
      <c r="AN19" s="11"/>
      <c r="AO19" s="9"/>
      <c r="AP19" s="12" t="str">
        <f t="shared" si="12"/>
        <v>⚪ Non prioritaire pour ce profil</v>
      </c>
      <c r="AQ19" s="8"/>
    </row>
    <row r="20" spans="1:43" ht="22.05" customHeight="1" x14ac:dyDescent="0.3">
      <c r="A20" s="35">
        <v>13</v>
      </c>
      <c r="B20" s="14"/>
      <c r="C20" s="16"/>
      <c r="D20" s="11"/>
      <c r="E20" s="9"/>
      <c r="F20" s="12" t="str">
        <f t="shared" ca="1" si="0"/>
        <v>⚪ Saisir date prévue</v>
      </c>
      <c r="G20" s="11"/>
      <c r="H20" s="9"/>
      <c r="I20" s="12" t="str">
        <f t="shared" ca="1" si="1"/>
        <v>⚪ Saisir date prévue</v>
      </c>
      <c r="J20" s="11"/>
      <c r="K20" s="9"/>
      <c r="L20" s="12" t="str">
        <f t="shared" ca="1" si="2"/>
        <v>⚪ Saisir date prévue</v>
      </c>
      <c r="M20" s="11"/>
      <c r="N20" s="9"/>
      <c r="O20" s="12" t="str">
        <f t="shared" ca="1" si="3"/>
        <v>⚪ Saisir date prévue</v>
      </c>
      <c r="P20" s="11"/>
      <c r="Q20" s="9"/>
      <c r="R20" s="12" t="str">
        <f t="shared" ca="1" si="4"/>
        <v>⚪ Saisir date prévue</v>
      </c>
      <c r="S20" s="11"/>
      <c r="T20" s="9"/>
      <c r="U20" s="12" t="str">
        <f t="shared" ca="1" si="5"/>
        <v>⚪ Saisir date prévue</v>
      </c>
      <c r="V20" s="11"/>
      <c r="W20" s="9"/>
      <c r="X20" s="12" t="str">
        <f t="shared" ca="1" si="6"/>
        <v>⚪ Saisir date prévue</v>
      </c>
      <c r="Y20" s="11"/>
      <c r="Z20" s="9"/>
      <c r="AA20" s="12" t="str">
        <f t="shared" ca="1" si="7"/>
        <v>⚪ Saisir date prévue</v>
      </c>
      <c r="AB20" s="11"/>
      <c r="AC20" s="9"/>
      <c r="AD20" s="12" t="str">
        <f t="shared" ca="1" si="8"/>
        <v>⚪ Saisir date prévue</v>
      </c>
      <c r="AE20" s="11"/>
      <c r="AF20" s="9"/>
      <c r="AG20" s="12" t="str">
        <f t="shared" ca="1" si="9"/>
        <v>⚪ Saisir date prévue</v>
      </c>
      <c r="AH20" s="11"/>
      <c r="AI20" s="9"/>
      <c r="AJ20" s="12" t="str">
        <f t="shared" si="10"/>
        <v>⚪ Non prioritaire pour ce profil</v>
      </c>
      <c r="AK20" s="11"/>
      <c r="AL20" s="9"/>
      <c r="AM20" s="12" t="str">
        <f t="shared" ca="1" si="11"/>
        <v>⚪ Saisir date prévue</v>
      </c>
      <c r="AN20" s="11"/>
      <c r="AO20" s="9"/>
      <c r="AP20" s="12" t="str">
        <f t="shared" si="12"/>
        <v>⚪ Non prioritaire pour ce profil</v>
      </c>
      <c r="AQ20" s="14"/>
    </row>
    <row r="21" spans="1:43" ht="22.05" customHeight="1" x14ac:dyDescent="0.3">
      <c r="A21" s="35">
        <v>14</v>
      </c>
      <c r="B21" s="8"/>
      <c r="C21" s="10"/>
      <c r="D21" s="11"/>
      <c r="E21" s="9"/>
      <c r="F21" s="12" t="str">
        <f t="shared" ca="1" si="0"/>
        <v>⚪ Saisir date prévue</v>
      </c>
      <c r="G21" s="11"/>
      <c r="H21" s="9"/>
      <c r="I21" s="12" t="str">
        <f t="shared" ca="1" si="1"/>
        <v>⚪ Saisir date prévue</v>
      </c>
      <c r="J21" s="11"/>
      <c r="K21" s="9"/>
      <c r="L21" s="12" t="str">
        <f t="shared" ca="1" si="2"/>
        <v>⚪ Saisir date prévue</v>
      </c>
      <c r="M21" s="11"/>
      <c r="N21" s="9"/>
      <c r="O21" s="12" t="str">
        <f t="shared" ca="1" si="3"/>
        <v>⚪ Saisir date prévue</v>
      </c>
      <c r="P21" s="11"/>
      <c r="Q21" s="9"/>
      <c r="R21" s="12" t="str">
        <f t="shared" ca="1" si="4"/>
        <v>⚪ Saisir date prévue</v>
      </c>
      <c r="S21" s="11"/>
      <c r="T21" s="9"/>
      <c r="U21" s="12" t="str">
        <f t="shared" ca="1" si="5"/>
        <v>⚪ Saisir date prévue</v>
      </c>
      <c r="V21" s="11"/>
      <c r="W21" s="9"/>
      <c r="X21" s="12" t="str">
        <f t="shared" ca="1" si="6"/>
        <v>⚪ Saisir date prévue</v>
      </c>
      <c r="Y21" s="11"/>
      <c r="Z21" s="9"/>
      <c r="AA21" s="12" t="str">
        <f t="shared" ca="1" si="7"/>
        <v>⚪ Saisir date prévue</v>
      </c>
      <c r="AB21" s="11"/>
      <c r="AC21" s="9"/>
      <c r="AD21" s="12" t="str">
        <f t="shared" ca="1" si="8"/>
        <v>⚪ Saisir date prévue</v>
      </c>
      <c r="AE21" s="11"/>
      <c r="AF21" s="9"/>
      <c r="AG21" s="12" t="str">
        <f t="shared" ca="1" si="9"/>
        <v>⚪ Saisir date prévue</v>
      </c>
      <c r="AH21" s="11"/>
      <c r="AI21" s="9"/>
      <c r="AJ21" s="12" t="str">
        <f t="shared" si="10"/>
        <v>⚪ Non prioritaire pour ce profil</v>
      </c>
      <c r="AK21" s="11"/>
      <c r="AL21" s="9"/>
      <c r="AM21" s="12" t="str">
        <f t="shared" ca="1" si="11"/>
        <v>⚪ Saisir date prévue</v>
      </c>
      <c r="AN21" s="11"/>
      <c r="AO21" s="9"/>
      <c r="AP21" s="12" t="str">
        <f t="shared" si="12"/>
        <v>⚪ Non prioritaire pour ce profil</v>
      </c>
      <c r="AQ21" s="8"/>
    </row>
    <row r="22" spans="1:43" ht="22.05" customHeight="1" x14ac:dyDescent="0.3">
      <c r="A22" s="35">
        <v>15</v>
      </c>
      <c r="B22" s="14"/>
      <c r="C22" s="16"/>
      <c r="D22" s="11"/>
      <c r="E22" s="9"/>
      <c r="F22" s="12" t="str">
        <f t="shared" ca="1" si="0"/>
        <v>⚪ Saisir date prévue</v>
      </c>
      <c r="G22" s="11"/>
      <c r="H22" s="9"/>
      <c r="I22" s="12" t="str">
        <f t="shared" ca="1" si="1"/>
        <v>⚪ Saisir date prévue</v>
      </c>
      <c r="J22" s="11"/>
      <c r="K22" s="9"/>
      <c r="L22" s="12" t="str">
        <f t="shared" ca="1" si="2"/>
        <v>⚪ Saisir date prévue</v>
      </c>
      <c r="M22" s="11"/>
      <c r="N22" s="9"/>
      <c r="O22" s="12" t="str">
        <f t="shared" ca="1" si="3"/>
        <v>⚪ Saisir date prévue</v>
      </c>
      <c r="P22" s="11"/>
      <c r="Q22" s="9"/>
      <c r="R22" s="12" t="str">
        <f t="shared" ca="1" si="4"/>
        <v>⚪ Saisir date prévue</v>
      </c>
      <c r="S22" s="11"/>
      <c r="T22" s="9"/>
      <c r="U22" s="12" t="str">
        <f t="shared" ca="1" si="5"/>
        <v>⚪ Saisir date prévue</v>
      </c>
      <c r="V22" s="11"/>
      <c r="W22" s="9"/>
      <c r="X22" s="12" t="str">
        <f t="shared" ca="1" si="6"/>
        <v>⚪ Saisir date prévue</v>
      </c>
      <c r="Y22" s="11"/>
      <c r="Z22" s="9"/>
      <c r="AA22" s="12" t="str">
        <f t="shared" ca="1" si="7"/>
        <v>⚪ Saisir date prévue</v>
      </c>
      <c r="AB22" s="11"/>
      <c r="AC22" s="9"/>
      <c r="AD22" s="12" t="str">
        <f t="shared" ca="1" si="8"/>
        <v>⚪ Saisir date prévue</v>
      </c>
      <c r="AE22" s="11"/>
      <c r="AF22" s="9"/>
      <c r="AG22" s="12" t="str">
        <f t="shared" ca="1" si="9"/>
        <v>⚪ Saisir date prévue</v>
      </c>
      <c r="AH22" s="11"/>
      <c r="AI22" s="9"/>
      <c r="AJ22" s="12" t="str">
        <f t="shared" si="10"/>
        <v>⚪ Non prioritaire pour ce profil</v>
      </c>
      <c r="AK22" s="11"/>
      <c r="AL22" s="9"/>
      <c r="AM22" s="12" t="str">
        <f t="shared" ca="1" si="11"/>
        <v>⚪ Saisir date prévue</v>
      </c>
      <c r="AN22" s="11"/>
      <c r="AO22" s="9"/>
      <c r="AP22" s="12" t="str">
        <f t="shared" si="12"/>
        <v>⚪ Non prioritaire pour ce profil</v>
      </c>
      <c r="AQ22" s="14"/>
    </row>
    <row r="23" spans="1:43" ht="22.05" customHeight="1" x14ac:dyDescent="0.3">
      <c r="A23" s="35">
        <v>16</v>
      </c>
      <c r="B23" s="8"/>
      <c r="C23" s="10"/>
      <c r="D23" s="11"/>
      <c r="E23" s="9"/>
      <c r="F23" s="12" t="str">
        <f t="shared" ca="1" si="0"/>
        <v>⚪ Saisir date prévue</v>
      </c>
      <c r="G23" s="11"/>
      <c r="H23" s="9"/>
      <c r="I23" s="12" t="str">
        <f t="shared" ca="1" si="1"/>
        <v>⚪ Saisir date prévue</v>
      </c>
      <c r="J23" s="11"/>
      <c r="K23" s="9"/>
      <c r="L23" s="12" t="str">
        <f t="shared" ca="1" si="2"/>
        <v>⚪ Saisir date prévue</v>
      </c>
      <c r="M23" s="11"/>
      <c r="N23" s="9"/>
      <c r="O23" s="12" t="str">
        <f t="shared" ca="1" si="3"/>
        <v>⚪ Saisir date prévue</v>
      </c>
      <c r="P23" s="11"/>
      <c r="Q23" s="9"/>
      <c r="R23" s="12" t="str">
        <f t="shared" ca="1" si="4"/>
        <v>⚪ Saisir date prévue</v>
      </c>
      <c r="S23" s="11"/>
      <c r="T23" s="9"/>
      <c r="U23" s="12" t="str">
        <f t="shared" ca="1" si="5"/>
        <v>⚪ Saisir date prévue</v>
      </c>
      <c r="V23" s="11"/>
      <c r="W23" s="9"/>
      <c r="X23" s="12" t="str">
        <f t="shared" ca="1" si="6"/>
        <v>⚪ Saisir date prévue</v>
      </c>
      <c r="Y23" s="11"/>
      <c r="Z23" s="9"/>
      <c r="AA23" s="12" t="str">
        <f t="shared" ca="1" si="7"/>
        <v>⚪ Saisir date prévue</v>
      </c>
      <c r="AB23" s="11"/>
      <c r="AC23" s="9"/>
      <c r="AD23" s="12" t="str">
        <f t="shared" ca="1" si="8"/>
        <v>⚪ Saisir date prévue</v>
      </c>
      <c r="AE23" s="11"/>
      <c r="AF23" s="9"/>
      <c r="AG23" s="12" t="str">
        <f t="shared" ca="1" si="9"/>
        <v>⚪ Saisir date prévue</v>
      </c>
      <c r="AH23" s="11"/>
      <c r="AI23" s="9"/>
      <c r="AJ23" s="12" t="str">
        <f t="shared" si="10"/>
        <v>⚪ Non prioritaire pour ce profil</v>
      </c>
      <c r="AK23" s="11"/>
      <c r="AL23" s="9"/>
      <c r="AM23" s="12" t="str">
        <f t="shared" ca="1" si="11"/>
        <v>⚪ Saisir date prévue</v>
      </c>
      <c r="AN23" s="11"/>
      <c r="AO23" s="9"/>
      <c r="AP23" s="12" t="str">
        <f t="shared" si="12"/>
        <v>⚪ Non prioritaire pour ce profil</v>
      </c>
      <c r="AQ23" s="8"/>
    </row>
    <row r="24" spans="1:43" ht="22.05" customHeight="1" x14ac:dyDescent="0.3">
      <c r="A24" s="35">
        <v>17</v>
      </c>
      <c r="B24" s="14"/>
      <c r="C24" s="16"/>
      <c r="D24" s="11"/>
      <c r="E24" s="9"/>
      <c r="F24" s="12" t="str">
        <f t="shared" ca="1" si="0"/>
        <v>⚪ Saisir date prévue</v>
      </c>
      <c r="G24" s="11"/>
      <c r="H24" s="9"/>
      <c r="I24" s="12" t="str">
        <f t="shared" ca="1" si="1"/>
        <v>⚪ Saisir date prévue</v>
      </c>
      <c r="J24" s="11"/>
      <c r="K24" s="9"/>
      <c r="L24" s="12" t="str">
        <f t="shared" ca="1" si="2"/>
        <v>⚪ Saisir date prévue</v>
      </c>
      <c r="M24" s="11"/>
      <c r="N24" s="9"/>
      <c r="O24" s="12" t="str">
        <f t="shared" ca="1" si="3"/>
        <v>⚪ Saisir date prévue</v>
      </c>
      <c r="P24" s="11"/>
      <c r="Q24" s="9"/>
      <c r="R24" s="12" t="str">
        <f t="shared" ca="1" si="4"/>
        <v>⚪ Saisir date prévue</v>
      </c>
      <c r="S24" s="11"/>
      <c r="T24" s="9"/>
      <c r="U24" s="12" t="str">
        <f t="shared" ca="1" si="5"/>
        <v>⚪ Saisir date prévue</v>
      </c>
      <c r="V24" s="11"/>
      <c r="W24" s="9"/>
      <c r="X24" s="12" t="str">
        <f t="shared" ca="1" si="6"/>
        <v>⚪ Saisir date prévue</v>
      </c>
      <c r="Y24" s="11"/>
      <c r="Z24" s="9"/>
      <c r="AA24" s="12" t="str">
        <f t="shared" ca="1" si="7"/>
        <v>⚪ Saisir date prévue</v>
      </c>
      <c r="AB24" s="11"/>
      <c r="AC24" s="9"/>
      <c r="AD24" s="12" t="str">
        <f t="shared" ca="1" si="8"/>
        <v>⚪ Saisir date prévue</v>
      </c>
      <c r="AE24" s="11"/>
      <c r="AF24" s="9"/>
      <c r="AG24" s="12" t="str">
        <f t="shared" ca="1" si="9"/>
        <v>⚪ Saisir date prévue</v>
      </c>
      <c r="AH24" s="11"/>
      <c r="AI24" s="9"/>
      <c r="AJ24" s="12" t="str">
        <f t="shared" si="10"/>
        <v>⚪ Non prioritaire pour ce profil</v>
      </c>
      <c r="AK24" s="11"/>
      <c r="AL24" s="9"/>
      <c r="AM24" s="12" t="str">
        <f t="shared" ca="1" si="11"/>
        <v>⚪ Saisir date prévue</v>
      </c>
      <c r="AN24" s="11"/>
      <c r="AO24" s="9"/>
      <c r="AP24" s="12" t="str">
        <f t="shared" si="12"/>
        <v>⚪ Non prioritaire pour ce profil</v>
      </c>
      <c r="AQ24" s="14"/>
    </row>
    <row r="25" spans="1:43" ht="22.05" customHeight="1" x14ac:dyDescent="0.3">
      <c r="A25" s="35">
        <v>18</v>
      </c>
      <c r="B25" s="8"/>
      <c r="C25" s="10"/>
      <c r="D25" s="11"/>
      <c r="E25" s="9"/>
      <c r="F25" s="12" t="str">
        <f t="shared" ca="1" si="0"/>
        <v>⚪ Saisir date prévue</v>
      </c>
      <c r="G25" s="11"/>
      <c r="H25" s="9"/>
      <c r="I25" s="12" t="str">
        <f t="shared" ca="1" si="1"/>
        <v>⚪ Saisir date prévue</v>
      </c>
      <c r="J25" s="11"/>
      <c r="K25" s="9"/>
      <c r="L25" s="12" t="str">
        <f t="shared" ca="1" si="2"/>
        <v>⚪ Saisir date prévue</v>
      </c>
      <c r="M25" s="11"/>
      <c r="N25" s="9"/>
      <c r="O25" s="12" t="str">
        <f t="shared" ca="1" si="3"/>
        <v>⚪ Saisir date prévue</v>
      </c>
      <c r="P25" s="11"/>
      <c r="Q25" s="9"/>
      <c r="R25" s="12" t="str">
        <f t="shared" ca="1" si="4"/>
        <v>⚪ Saisir date prévue</v>
      </c>
      <c r="S25" s="11"/>
      <c r="T25" s="9"/>
      <c r="U25" s="12" t="str">
        <f t="shared" ca="1" si="5"/>
        <v>⚪ Saisir date prévue</v>
      </c>
      <c r="V25" s="11"/>
      <c r="W25" s="9"/>
      <c r="X25" s="12" t="str">
        <f t="shared" ca="1" si="6"/>
        <v>⚪ Saisir date prévue</v>
      </c>
      <c r="Y25" s="11"/>
      <c r="Z25" s="9"/>
      <c r="AA25" s="12" t="str">
        <f t="shared" ca="1" si="7"/>
        <v>⚪ Saisir date prévue</v>
      </c>
      <c r="AB25" s="11"/>
      <c r="AC25" s="9"/>
      <c r="AD25" s="12" t="str">
        <f t="shared" ca="1" si="8"/>
        <v>⚪ Saisir date prévue</v>
      </c>
      <c r="AE25" s="11"/>
      <c r="AF25" s="9"/>
      <c r="AG25" s="12" t="str">
        <f t="shared" ca="1" si="9"/>
        <v>⚪ Saisir date prévue</v>
      </c>
      <c r="AH25" s="11"/>
      <c r="AI25" s="9"/>
      <c r="AJ25" s="12" t="str">
        <f t="shared" si="10"/>
        <v>⚪ Non prioritaire pour ce profil</v>
      </c>
      <c r="AK25" s="11"/>
      <c r="AL25" s="9"/>
      <c r="AM25" s="12" t="str">
        <f t="shared" ca="1" si="11"/>
        <v>⚪ Saisir date prévue</v>
      </c>
      <c r="AN25" s="11"/>
      <c r="AO25" s="9"/>
      <c r="AP25" s="12" t="str">
        <f t="shared" si="12"/>
        <v>⚪ Non prioritaire pour ce profil</v>
      </c>
      <c r="AQ25" s="8"/>
    </row>
    <row r="26" spans="1:43" ht="22.05" customHeight="1" x14ac:dyDescent="0.3">
      <c r="A26" s="35">
        <v>19</v>
      </c>
      <c r="B26" s="14"/>
      <c r="C26" s="16"/>
      <c r="D26" s="11"/>
      <c r="E26" s="9"/>
      <c r="F26" s="12" t="str">
        <f t="shared" ca="1" si="0"/>
        <v>⚪ Saisir date prévue</v>
      </c>
      <c r="G26" s="11"/>
      <c r="H26" s="9"/>
      <c r="I26" s="12" t="str">
        <f t="shared" ca="1" si="1"/>
        <v>⚪ Saisir date prévue</v>
      </c>
      <c r="J26" s="11"/>
      <c r="K26" s="9"/>
      <c r="L26" s="12" t="str">
        <f t="shared" ca="1" si="2"/>
        <v>⚪ Saisir date prévue</v>
      </c>
      <c r="M26" s="11"/>
      <c r="N26" s="9"/>
      <c r="O26" s="12" t="str">
        <f t="shared" ca="1" si="3"/>
        <v>⚪ Saisir date prévue</v>
      </c>
      <c r="P26" s="11"/>
      <c r="Q26" s="9"/>
      <c r="R26" s="12" t="str">
        <f t="shared" ca="1" si="4"/>
        <v>⚪ Saisir date prévue</v>
      </c>
      <c r="S26" s="11"/>
      <c r="T26" s="9"/>
      <c r="U26" s="12" t="str">
        <f t="shared" ca="1" si="5"/>
        <v>⚪ Saisir date prévue</v>
      </c>
      <c r="V26" s="11"/>
      <c r="W26" s="9"/>
      <c r="X26" s="12" t="str">
        <f t="shared" ca="1" si="6"/>
        <v>⚪ Saisir date prévue</v>
      </c>
      <c r="Y26" s="11"/>
      <c r="Z26" s="9"/>
      <c r="AA26" s="12" t="str">
        <f t="shared" ca="1" si="7"/>
        <v>⚪ Saisir date prévue</v>
      </c>
      <c r="AB26" s="11"/>
      <c r="AC26" s="9"/>
      <c r="AD26" s="12" t="str">
        <f t="shared" ca="1" si="8"/>
        <v>⚪ Saisir date prévue</v>
      </c>
      <c r="AE26" s="11"/>
      <c r="AF26" s="9"/>
      <c r="AG26" s="12" t="str">
        <f t="shared" ca="1" si="9"/>
        <v>⚪ Saisir date prévue</v>
      </c>
      <c r="AH26" s="11"/>
      <c r="AI26" s="9"/>
      <c r="AJ26" s="12" t="str">
        <f t="shared" si="10"/>
        <v>⚪ Non prioritaire pour ce profil</v>
      </c>
      <c r="AK26" s="11"/>
      <c r="AL26" s="9"/>
      <c r="AM26" s="12" t="str">
        <f t="shared" ca="1" si="11"/>
        <v>⚪ Saisir date prévue</v>
      </c>
      <c r="AN26" s="11"/>
      <c r="AO26" s="9"/>
      <c r="AP26" s="12" t="str">
        <f t="shared" si="12"/>
        <v>⚪ Non prioritaire pour ce profil</v>
      </c>
      <c r="AQ26" s="14"/>
    </row>
    <row r="27" spans="1:43" ht="22.05" customHeight="1" x14ac:dyDescent="0.3">
      <c r="A27" s="35">
        <v>20</v>
      </c>
      <c r="B27" s="8"/>
      <c r="C27" s="10"/>
      <c r="D27" s="11"/>
      <c r="E27" s="9"/>
      <c r="F27" s="12" t="str">
        <f t="shared" ca="1" si="0"/>
        <v>⚪ Saisir date prévue</v>
      </c>
      <c r="G27" s="11"/>
      <c r="H27" s="9"/>
      <c r="I27" s="12" t="str">
        <f t="shared" ca="1" si="1"/>
        <v>⚪ Saisir date prévue</v>
      </c>
      <c r="J27" s="11"/>
      <c r="K27" s="9"/>
      <c r="L27" s="12" t="str">
        <f t="shared" ca="1" si="2"/>
        <v>⚪ Saisir date prévue</v>
      </c>
      <c r="M27" s="11"/>
      <c r="N27" s="9"/>
      <c r="O27" s="12" t="str">
        <f t="shared" ca="1" si="3"/>
        <v>⚪ Saisir date prévue</v>
      </c>
      <c r="P27" s="11"/>
      <c r="Q27" s="9"/>
      <c r="R27" s="12" t="str">
        <f t="shared" ca="1" si="4"/>
        <v>⚪ Saisir date prévue</v>
      </c>
      <c r="S27" s="11"/>
      <c r="T27" s="9"/>
      <c r="U27" s="12" t="str">
        <f t="shared" ca="1" si="5"/>
        <v>⚪ Saisir date prévue</v>
      </c>
      <c r="V27" s="11"/>
      <c r="W27" s="9"/>
      <c r="X27" s="12" t="str">
        <f t="shared" ca="1" si="6"/>
        <v>⚪ Saisir date prévue</v>
      </c>
      <c r="Y27" s="11"/>
      <c r="Z27" s="9"/>
      <c r="AA27" s="12" t="str">
        <f t="shared" ca="1" si="7"/>
        <v>⚪ Saisir date prévue</v>
      </c>
      <c r="AB27" s="11"/>
      <c r="AC27" s="9"/>
      <c r="AD27" s="12" t="str">
        <f t="shared" ca="1" si="8"/>
        <v>⚪ Saisir date prévue</v>
      </c>
      <c r="AE27" s="11"/>
      <c r="AF27" s="9"/>
      <c r="AG27" s="12" t="str">
        <f t="shared" ca="1" si="9"/>
        <v>⚪ Saisir date prévue</v>
      </c>
      <c r="AH27" s="11"/>
      <c r="AI27" s="9"/>
      <c r="AJ27" s="12" t="str">
        <f t="shared" si="10"/>
        <v>⚪ Non prioritaire pour ce profil</v>
      </c>
      <c r="AK27" s="11"/>
      <c r="AL27" s="9"/>
      <c r="AM27" s="12" t="str">
        <f t="shared" ca="1" si="11"/>
        <v>⚪ Saisir date prévue</v>
      </c>
      <c r="AN27" s="11"/>
      <c r="AO27" s="9"/>
      <c r="AP27" s="12" t="str">
        <f t="shared" si="12"/>
        <v>⚪ Non prioritaire pour ce profil</v>
      </c>
      <c r="AQ27" s="8"/>
    </row>
    <row r="29" spans="1:43" ht="30" customHeight="1" x14ac:dyDescent="0.3">
      <c r="A29" s="80" t="s">
        <v>210</v>
      </c>
      <c r="B29" s="81"/>
      <c r="C29" s="81"/>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c r="AL29" s="81"/>
      <c r="AM29" s="81"/>
      <c r="AN29" s="81"/>
      <c r="AO29" s="81"/>
      <c r="AP29" s="81"/>
      <c r="AQ29" s="82"/>
    </row>
  </sheetData>
  <mergeCells count="22">
    <mergeCell ref="A1:P1"/>
    <mergeCell ref="AB6:AD6"/>
    <mergeCell ref="A4:B4"/>
    <mergeCell ref="G4:H4"/>
    <mergeCell ref="I4:J4"/>
    <mergeCell ref="A3:P3"/>
    <mergeCell ref="K4:L4"/>
    <mergeCell ref="D6:F6"/>
    <mergeCell ref="P6:R6"/>
    <mergeCell ref="C4:D4"/>
    <mergeCell ref="E4:F4"/>
    <mergeCell ref="S6:U6"/>
    <mergeCell ref="Y6:AA6"/>
    <mergeCell ref="A29:AQ29"/>
    <mergeCell ref="AE6:AG6"/>
    <mergeCell ref="AK6:AM6"/>
    <mergeCell ref="AN6:AP6"/>
    <mergeCell ref="J6:L6"/>
    <mergeCell ref="G6:I6"/>
    <mergeCell ref="M6:O6"/>
    <mergeCell ref="V6:X6"/>
    <mergeCell ref="AH6:AJ6"/>
  </mergeCells>
  <conditionalFormatting sqref="F8:F27">
    <cfRule type="expression" dxfId="1559" priority="1">
      <formula>LEFT(F8,2)="🔴"</formula>
    </cfRule>
    <cfRule type="expression" dxfId="1558" priority="2">
      <formula>LEFT(F8,2)="🟠"</formula>
    </cfRule>
    <cfRule type="expression" dxfId="1557" priority="3">
      <formula>LEFT(F8,2)="⛔"</formula>
    </cfRule>
    <cfRule type="expression" dxfId="1556" priority="4">
      <formula>LEFT(F8,2)="🟣"</formula>
    </cfRule>
    <cfRule type="expression" dxfId="1555" priority="5">
      <formula>LEFT(F8,2)="🔵"</formula>
    </cfRule>
    <cfRule type="expression" dxfId="1554" priority="6">
      <formula>LEFT(F8,2)="✅"</formula>
    </cfRule>
    <cfRule type="expression" dxfId="1553" priority="79">
      <formula>LEFT(F9,2)="🔴"</formula>
    </cfRule>
    <cfRule type="expression" dxfId="1552" priority="80">
      <formula>LEFT(F9,2)="🟠"</formula>
    </cfRule>
    <cfRule type="expression" dxfId="1551" priority="81">
      <formula>LEFT(F9,2)="⛔"</formula>
    </cfRule>
    <cfRule type="expression" dxfId="1550" priority="82">
      <formula>LEFT(F9,2)="🟣"</formula>
    </cfRule>
    <cfRule type="expression" dxfId="1549" priority="83">
      <formula>LEFT(F9,2)="🔵"</formula>
    </cfRule>
    <cfRule type="expression" dxfId="1548" priority="84">
      <formula>LEFT(F9,2)="✅"</formula>
    </cfRule>
    <cfRule type="expression" dxfId="1547" priority="157">
      <formula>LEFT(F10,2)="🔴"</formula>
    </cfRule>
    <cfRule type="expression" dxfId="1546" priority="158">
      <formula>LEFT(F10,2)="🟠"</formula>
    </cfRule>
    <cfRule type="expression" dxfId="1545" priority="159">
      <formula>LEFT(F10,2)="⛔"</formula>
    </cfRule>
    <cfRule type="expression" dxfId="1544" priority="160">
      <formula>LEFT(F10,2)="🟣"</formula>
    </cfRule>
    <cfRule type="expression" dxfId="1543" priority="161">
      <formula>LEFT(F10,2)="🔵"</formula>
    </cfRule>
    <cfRule type="expression" dxfId="1542" priority="162">
      <formula>LEFT(F10,2)="✅"</formula>
    </cfRule>
    <cfRule type="expression" dxfId="1541" priority="235">
      <formula>LEFT(F11,2)="🔴"</formula>
    </cfRule>
    <cfRule type="expression" dxfId="1540" priority="236">
      <formula>LEFT(F11,2)="🟠"</formula>
    </cfRule>
    <cfRule type="expression" dxfId="1539" priority="237">
      <formula>LEFT(F11,2)="⛔"</formula>
    </cfRule>
    <cfRule type="expression" dxfId="1538" priority="238">
      <formula>LEFT(F11,2)="🟣"</formula>
    </cfRule>
    <cfRule type="expression" dxfId="1537" priority="239">
      <formula>LEFT(F11,2)="🔵"</formula>
    </cfRule>
    <cfRule type="expression" dxfId="1536" priority="240">
      <formula>LEFT(F11,2)="✅"</formula>
    </cfRule>
    <cfRule type="expression" dxfId="1535" priority="313">
      <formula>LEFT(F12,2)="🔴"</formula>
    </cfRule>
    <cfRule type="expression" dxfId="1534" priority="314">
      <formula>LEFT(F12,2)="🟠"</formula>
    </cfRule>
    <cfRule type="expression" dxfId="1533" priority="315">
      <formula>LEFT(F12,2)="⛔"</formula>
    </cfRule>
    <cfRule type="expression" dxfId="1532" priority="316">
      <formula>LEFT(F12,2)="🟣"</formula>
    </cfRule>
    <cfRule type="expression" dxfId="1531" priority="317">
      <formula>LEFT(F12,2)="🔵"</formula>
    </cfRule>
    <cfRule type="expression" dxfId="1530" priority="318">
      <formula>LEFT(F12,2)="✅"</formula>
    </cfRule>
    <cfRule type="expression" dxfId="1529" priority="391">
      <formula>LEFT(F13,2)="🔴"</formula>
    </cfRule>
    <cfRule type="expression" dxfId="1528" priority="392">
      <formula>LEFT(F13,2)="🟠"</formula>
    </cfRule>
    <cfRule type="expression" dxfId="1527" priority="393">
      <formula>LEFT(F13,2)="⛔"</formula>
    </cfRule>
    <cfRule type="expression" dxfId="1526" priority="394">
      <formula>LEFT(F13,2)="🟣"</formula>
    </cfRule>
    <cfRule type="expression" dxfId="1525" priority="395">
      <formula>LEFT(F13,2)="🔵"</formula>
    </cfRule>
    <cfRule type="expression" dxfId="1524" priority="396">
      <formula>LEFT(F13,2)="✅"</formula>
    </cfRule>
    <cfRule type="expression" dxfId="1523" priority="469">
      <formula>LEFT(F14,2)="🔴"</formula>
    </cfRule>
    <cfRule type="expression" dxfId="1522" priority="470">
      <formula>LEFT(F14,2)="🟠"</formula>
    </cfRule>
    <cfRule type="expression" dxfId="1521" priority="471">
      <formula>LEFT(F14,2)="⛔"</formula>
    </cfRule>
    <cfRule type="expression" dxfId="1520" priority="472">
      <formula>LEFT(F14,2)="🟣"</formula>
    </cfRule>
    <cfRule type="expression" dxfId="1519" priority="473">
      <formula>LEFT(F14,2)="🔵"</formula>
    </cfRule>
    <cfRule type="expression" dxfId="1518" priority="474">
      <formula>LEFT(F14,2)="✅"</formula>
    </cfRule>
    <cfRule type="expression" dxfId="1517" priority="547">
      <formula>LEFT(F15,2)="🔴"</formula>
    </cfRule>
    <cfRule type="expression" dxfId="1516" priority="548">
      <formula>LEFT(F15,2)="🟠"</formula>
    </cfRule>
    <cfRule type="expression" dxfId="1515" priority="549">
      <formula>LEFT(F15,2)="⛔"</formula>
    </cfRule>
    <cfRule type="expression" dxfId="1514" priority="550">
      <formula>LEFT(F15,2)="🟣"</formula>
    </cfRule>
    <cfRule type="expression" dxfId="1513" priority="551">
      <formula>LEFT(F15,2)="🔵"</formula>
    </cfRule>
    <cfRule type="expression" dxfId="1512" priority="552">
      <formula>LEFT(F15,2)="✅"</formula>
    </cfRule>
    <cfRule type="expression" dxfId="1511" priority="625">
      <formula>LEFT(F16,2)="🔴"</formula>
    </cfRule>
    <cfRule type="expression" dxfId="1510" priority="626">
      <formula>LEFT(F16,2)="🟠"</formula>
    </cfRule>
    <cfRule type="expression" dxfId="1509" priority="627">
      <formula>LEFT(F16,2)="⛔"</formula>
    </cfRule>
    <cfRule type="expression" dxfId="1508" priority="628">
      <formula>LEFT(F16,2)="🟣"</formula>
    </cfRule>
    <cfRule type="expression" dxfId="1507" priority="629">
      <formula>LEFT(F16,2)="🔵"</formula>
    </cfRule>
    <cfRule type="expression" dxfId="1506" priority="630">
      <formula>LEFT(F16,2)="✅"</formula>
    </cfRule>
    <cfRule type="expression" dxfId="1505" priority="703">
      <formula>LEFT(F17,2)="🔴"</formula>
    </cfRule>
    <cfRule type="expression" dxfId="1504" priority="704">
      <formula>LEFT(F17,2)="🟠"</formula>
    </cfRule>
    <cfRule type="expression" dxfId="1503" priority="705">
      <formula>LEFT(F17,2)="⛔"</formula>
    </cfRule>
    <cfRule type="expression" dxfId="1502" priority="706">
      <formula>LEFT(F17,2)="🟣"</formula>
    </cfRule>
    <cfRule type="expression" dxfId="1501" priority="707">
      <formula>LEFT(F17,2)="🔵"</formula>
    </cfRule>
    <cfRule type="expression" dxfId="1500" priority="708">
      <formula>LEFT(F17,2)="✅"</formula>
    </cfRule>
    <cfRule type="expression" dxfId="1499" priority="781">
      <formula>LEFT(F18,2)="🔴"</formula>
    </cfRule>
    <cfRule type="expression" dxfId="1498" priority="782">
      <formula>LEFT(F18,2)="🟠"</formula>
    </cfRule>
    <cfRule type="expression" dxfId="1497" priority="783">
      <formula>LEFT(F18,2)="⛔"</formula>
    </cfRule>
    <cfRule type="expression" dxfId="1496" priority="784">
      <formula>LEFT(F18,2)="🟣"</formula>
    </cfRule>
    <cfRule type="expression" dxfId="1495" priority="785">
      <formula>LEFT(F18,2)="🔵"</formula>
    </cfRule>
    <cfRule type="expression" dxfId="1494" priority="786">
      <formula>LEFT(F18,2)="✅"</formula>
    </cfRule>
    <cfRule type="expression" dxfId="1493" priority="859">
      <formula>LEFT(F19,2)="🔴"</formula>
    </cfRule>
    <cfRule type="expression" dxfId="1492" priority="860">
      <formula>LEFT(F19,2)="🟠"</formula>
    </cfRule>
    <cfRule type="expression" dxfId="1491" priority="861">
      <formula>LEFT(F19,2)="⛔"</formula>
    </cfRule>
    <cfRule type="expression" dxfId="1490" priority="862">
      <formula>LEFT(F19,2)="🟣"</formula>
    </cfRule>
    <cfRule type="expression" dxfId="1489" priority="863">
      <formula>LEFT(F19,2)="🔵"</formula>
    </cfRule>
    <cfRule type="expression" dxfId="1488" priority="864">
      <formula>LEFT(F19,2)="✅"</formula>
    </cfRule>
    <cfRule type="expression" dxfId="1487" priority="937">
      <formula>LEFT(F20,2)="🔴"</formula>
    </cfRule>
    <cfRule type="expression" dxfId="1486" priority="938">
      <formula>LEFT(F20,2)="🟠"</formula>
    </cfRule>
    <cfRule type="expression" dxfId="1485" priority="939">
      <formula>LEFT(F20,2)="⛔"</formula>
    </cfRule>
    <cfRule type="expression" dxfId="1484" priority="940">
      <formula>LEFT(F20,2)="🟣"</formula>
    </cfRule>
    <cfRule type="expression" dxfId="1483" priority="941">
      <formula>LEFT(F20,2)="🔵"</formula>
    </cfRule>
    <cfRule type="expression" dxfId="1482" priority="942">
      <formula>LEFT(F20,2)="✅"</formula>
    </cfRule>
    <cfRule type="expression" dxfId="1481" priority="1015">
      <formula>LEFT(F21,2)="🔴"</formula>
    </cfRule>
    <cfRule type="expression" dxfId="1480" priority="1016">
      <formula>LEFT(F21,2)="🟠"</formula>
    </cfRule>
    <cfRule type="expression" dxfId="1479" priority="1017">
      <formula>LEFT(F21,2)="⛔"</formula>
    </cfRule>
    <cfRule type="expression" dxfId="1478" priority="1018">
      <formula>LEFT(F21,2)="🟣"</formula>
    </cfRule>
    <cfRule type="expression" dxfId="1477" priority="1019">
      <formula>LEFT(F21,2)="🔵"</formula>
    </cfRule>
    <cfRule type="expression" dxfId="1476" priority="1020">
      <formula>LEFT(F21,2)="✅"</formula>
    </cfRule>
    <cfRule type="expression" dxfId="1475" priority="1093">
      <formula>LEFT(F22,2)="🔴"</formula>
    </cfRule>
    <cfRule type="expression" dxfId="1474" priority="1094">
      <formula>LEFT(F22,2)="🟠"</formula>
    </cfRule>
    <cfRule type="expression" dxfId="1473" priority="1095">
      <formula>LEFT(F22,2)="⛔"</formula>
    </cfRule>
    <cfRule type="expression" dxfId="1472" priority="1096">
      <formula>LEFT(F22,2)="🟣"</formula>
    </cfRule>
    <cfRule type="expression" dxfId="1471" priority="1097">
      <formula>LEFT(F22,2)="🔵"</formula>
    </cfRule>
    <cfRule type="expression" dxfId="1470" priority="1098">
      <formula>LEFT(F22,2)="✅"</formula>
    </cfRule>
    <cfRule type="expression" dxfId="1469" priority="1171">
      <formula>LEFT(F23,2)="🔴"</formula>
    </cfRule>
    <cfRule type="expression" dxfId="1468" priority="1172">
      <formula>LEFT(F23,2)="🟠"</formula>
    </cfRule>
    <cfRule type="expression" dxfId="1467" priority="1173">
      <formula>LEFT(F23,2)="⛔"</formula>
    </cfRule>
    <cfRule type="expression" dxfId="1466" priority="1174">
      <formula>LEFT(F23,2)="🟣"</formula>
    </cfRule>
    <cfRule type="expression" dxfId="1465" priority="1175">
      <formula>LEFT(F23,2)="🔵"</formula>
    </cfRule>
    <cfRule type="expression" dxfId="1464" priority="1176">
      <formula>LEFT(F23,2)="✅"</formula>
    </cfRule>
    <cfRule type="expression" dxfId="1463" priority="1249">
      <formula>LEFT(F24,2)="🔴"</formula>
    </cfRule>
    <cfRule type="expression" dxfId="1462" priority="1250">
      <formula>LEFT(F24,2)="🟠"</formula>
    </cfRule>
    <cfRule type="expression" dxfId="1461" priority="1251">
      <formula>LEFT(F24,2)="⛔"</formula>
    </cfRule>
    <cfRule type="expression" dxfId="1460" priority="1252">
      <formula>LEFT(F24,2)="🟣"</formula>
    </cfRule>
    <cfRule type="expression" dxfId="1459" priority="1253">
      <formula>LEFT(F24,2)="🔵"</formula>
    </cfRule>
    <cfRule type="expression" dxfId="1458" priority="1254">
      <formula>LEFT(F24,2)="✅"</formula>
    </cfRule>
    <cfRule type="expression" dxfId="1457" priority="1327">
      <formula>LEFT(F25,2)="🔴"</formula>
    </cfRule>
    <cfRule type="expression" dxfId="1456" priority="1328">
      <formula>LEFT(F25,2)="🟠"</formula>
    </cfRule>
    <cfRule type="expression" dxfId="1455" priority="1329">
      <formula>LEFT(F25,2)="⛔"</formula>
    </cfRule>
    <cfRule type="expression" dxfId="1454" priority="1330">
      <formula>LEFT(F25,2)="🟣"</formula>
    </cfRule>
    <cfRule type="expression" dxfId="1453" priority="1331">
      <formula>LEFT(F25,2)="🔵"</formula>
    </cfRule>
    <cfRule type="expression" dxfId="1452" priority="1332">
      <formula>LEFT(F25,2)="✅"</formula>
    </cfRule>
    <cfRule type="expression" dxfId="1451" priority="1405">
      <formula>LEFT(F26,2)="🔴"</formula>
    </cfRule>
    <cfRule type="expression" dxfId="1450" priority="1406">
      <formula>LEFT(F26,2)="🟠"</formula>
    </cfRule>
    <cfRule type="expression" dxfId="1449" priority="1407">
      <formula>LEFT(F26,2)="⛔"</formula>
    </cfRule>
    <cfRule type="expression" dxfId="1448" priority="1408">
      <formula>LEFT(F26,2)="🟣"</formula>
    </cfRule>
    <cfRule type="expression" dxfId="1447" priority="1409">
      <formula>LEFT(F26,2)="🔵"</formula>
    </cfRule>
    <cfRule type="expression" dxfId="1446" priority="1410">
      <formula>LEFT(F26,2)="✅"</formula>
    </cfRule>
    <cfRule type="expression" dxfId="1445" priority="1483">
      <formula>LEFT(F27,2)="🔴"</formula>
    </cfRule>
    <cfRule type="expression" dxfId="1444" priority="1484">
      <formula>LEFT(F27,2)="🟠"</formula>
    </cfRule>
    <cfRule type="expression" dxfId="1443" priority="1485">
      <formula>LEFT(F27,2)="⛔"</formula>
    </cfRule>
    <cfRule type="expression" dxfId="1442" priority="1486">
      <formula>LEFT(F27,2)="🟣"</formula>
    </cfRule>
    <cfRule type="expression" dxfId="1441" priority="1487">
      <formula>LEFT(F27,2)="🔵"</formula>
    </cfRule>
    <cfRule type="expression" dxfId="1440" priority="1488">
      <formula>LEFT(F27,2)="✅"</formula>
    </cfRule>
  </conditionalFormatting>
  <conditionalFormatting sqref="I8:I27">
    <cfRule type="expression" dxfId="1439" priority="7">
      <formula>LEFT(I8,2)="🔴"</formula>
    </cfRule>
    <cfRule type="expression" dxfId="1438" priority="8">
      <formula>LEFT(I8,2)="🟠"</formula>
    </cfRule>
    <cfRule type="expression" dxfId="1437" priority="9">
      <formula>LEFT(I8,2)="⛔"</formula>
    </cfRule>
    <cfRule type="expression" dxfId="1436" priority="10">
      <formula>LEFT(I8,2)="🟣"</formula>
    </cfRule>
    <cfRule type="expression" dxfId="1435" priority="11">
      <formula>LEFT(I8,2)="🔵"</formula>
    </cfRule>
    <cfRule type="expression" dxfId="1434" priority="12">
      <formula>LEFT(I8,2)="✅"</formula>
    </cfRule>
    <cfRule type="expression" dxfId="1433" priority="85">
      <formula>LEFT(I9,2)="🔴"</formula>
    </cfRule>
    <cfRule type="expression" dxfId="1432" priority="86">
      <formula>LEFT(I9,2)="🟠"</formula>
    </cfRule>
    <cfRule type="expression" dxfId="1431" priority="87">
      <formula>LEFT(I9,2)="⛔"</formula>
    </cfRule>
    <cfRule type="expression" dxfId="1430" priority="88">
      <formula>LEFT(I9,2)="🟣"</formula>
    </cfRule>
    <cfRule type="expression" dxfId="1429" priority="89">
      <formula>LEFT(I9,2)="🔵"</formula>
    </cfRule>
    <cfRule type="expression" dxfId="1428" priority="90">
      <formula>LEFT(I9,2)="✅"</formula>
    </cfRule>
    <cfRule type="expression" dxfId="1427" priority="163">
      <formula>LEFT(I10,2)="🔴"</formula>
    </cfRule>
    <cfRule type="expression" dxfId="1426" priority="164">
      <formula>LEFT(I10,2)="🟠"</formula>
    </cfRule>
    <cfRule type="expression" dxfId="1425" priority="165">
      <formula>LEFT(I10,2)="⛔"</formula>
    </cfRule>
    <cfRule type="expression" dxfId="1424" priority="166">
      <formula>LEFT(I10,2)="🟣"</formula>
    </cfRule>
    <cfRule type="expression" dxfId="1423" priority="167">
      <formula>LEFT(I10,2)="🔵"</formula>
    </cfRule>
    <cfRule type="expression" dxfId="1422" priority="168">
      <formula>LEFT(I10,2)="✅"</formula>
    </cfRule>
    <cfRule type="expression" dxfId="1421" priority="241">
      <formula>LEFT(I11,2)="🔴"</formula>
    </cfRule>
    <cfRule type="expression" dxfId="1420" priority="242">
      <formula>LEFT(I11,2)="🟠"</formula>
    </cfRule>
    <cfRule type="expression" dxfId="1419" priority="243">
      <formula>LEFT(I11,2)="⛔"</formula>
    </cfRule>
    <cfRule type="expression" dxfId="1418" priority="244">
      <formula>LEFT(I11,2)="🟣"</formula>
    </cfRule>
    <cfRule type="expression" dxfId="1417" priority="245">
      <formula>LEFT(I11,2)="🔵"</formula>
    </cfRule>
    <cfRule type="expression" dxfId="1416" priority="246">
      <formula>LEFT(I11,2)="✅"</formula>
    </cfRule>
    <cfRule type="expression" dxfId="1415" priority="319">
      <formula>LEFT(I12,2)="🔴"</formula>
    </cfRule>
    <cfRule type="expression" dxfId="1414" priority="320">
      <formula>LEFT(I12,2)="🟠"</formula>
    </cfRule>
    <cfRule type="expression" dxfId="1413" priority="321">
      <formula>LEFT(I12,2)="⛔"</formula>
    </cfRule>
    <cfRule type="expression" dxfId="1412" priority="322">
      <formula>LEFT(I12,2)="🟣"</formula>
    </cfRule>
    <cfRule type="expression" dxfId="1411" priority="323">
      <formula>LEFT(I12,2)="🔵"</formula>
    </cfRule>
    <cfRule type="expression" dxfId="1410" priority="324">
      <formula>LEFT(I12,2)="✅"</formula>
    </cfRule>
    <cfRule type="expression" dxfId="1409" priority="397">
      <formula>LEFT(I13,2)="🔴"</formula>
    </cfRule>
    <cfRule type="expression" dxfId="1408" priority="398">
      <formula>LEFT(I13,2)="🟠"</formula>
    </cfRule>
    <cfRule type="expression" dxfId="1407" priority="399">
      <formula>LEFT(I13,2)="⛔"</formula>
    </cfRule>
    <cfRule type="expression" dxfId="1406" priority="400">
      <formula>LEFT(I13,2)="🟣"</formula>
    </cfRule>
    <cfRule type="expression" dxfId="1405" priority="401">
      <formula>LEFT(I13,2)="🔵"</formula>
    </cfRule>
    <cfRule type="expression" dxfId="1404" priority="402">
      <formula>LEFT(I13,2)="✅"</formula>
    </cfRule>
    <cfRule type="expression" dxfId="1403" priority="475">
      <formula>LEFT(I14,2)="🔴"</formula>
    </cfRule>
    <cfRule type="expression" dxfId="1402" priority="476">
      <formula>LEFT(I14,2)="🟠"</formula>
    </cfRule>
    <cfRule type="expression" dxfId="1401" priority="477">
      <formula>LEFT(I14,2)="⛔"</formula>
    </cfRule>
    <cfRule type="expression" dxfId="1400" priority="478">
      <formula>LEFT(I14,2)="🟣"</formula>
    </cfRule>
    <cfRule type="expression" dxfId="1399" priority="479">
      <formula>LEFT(I14,2)="🔵"</formula>
    </cfRule>
    <cfRule type="expression" dxfId="1398" priority="480">
      <formula>LEFT(I14,2)="✅"</formula>
    </cfRule>
    <cfRule type="expression" dxfId="1397" priority="553">
      <formula>LEFT(I15,2)="🔴"</formula>
    </cfRule>
    <cfRule type="expression" dxfId="1396" priority="554">
      <formula>LEFT(I15,2)="🟠"</formula>
    </cfRule>
    <cfRule type="expression" dxfId="1395" priority="555">
      <formula>LEFT(I15,2)="⛔"</formula>
    </cfRule>
    <cfRule type="expression" dxfId="1394" priority="556">
      <formula>LEFT(I15,2)="🟣"</formula>
    </cfRule>
    <cfRule type="expression" dxfId="1393" priority="557">
      <formula>LEFT(I15,2)="🔵"</formula>
    </cfRule>
    <cfRule type="expression" dxfId="1392" priority="558">
      <formula>LEFT(I15,2)="✅"</formula>
    </cfRule>
    <cfRule type="expression" dxfId="1391" priority="631">
      <formula>LEFT(I16,2)="🔴"</formula>
    </cfRule>
    <cfRule type="expression" dxfId="1390" priority="632">
      <formula>LEFT(I16,2)="🟠"</formula>
    </cfRule>
    <cfRule type="expression" dxfId="1389" priority="633">
      <formula>LEFT(I16,2)="⛔"</formula>
    </cfRule>
    <cfRule type="expression" dxfId="1388" priority="634">
      <formula>LEFT(I16,2)="🟣"</formula>
    </cfRule>
    <cfRule type="expression" dxfId="1387" priority="635">
      <formula>LEFT(I16,2)="🔵"</formula>
    </cfRule>
    <cfRule type="expression" dxfId="1386" priority="636">
      <formula>LEFT(I16,2)="✅"</formula>
    </cfRule>
    <cfRule type="expression" dxfId="1385" priority="709">
      <formula>LEFT(I17,2)="🔴"</formula>
    </cfRule>
    <cfRule type="expression" dxfId="1384" priority="710">
      <formula>LEFT(I17,2)="🟠"</formula>
    </cfRule>
    <cfRule type="expression" dxfId="1383" priority="711">
      <formula>LEFT(I17,2)="⛔"</formula>
    </cfRule>
    <cfRule type="expression" dxfId="1382" priority="712">
      <formula>LEFT(I17,2)="🟣"</formula>
    </cfRule>
    <cfRule type="expression" dxfId="1381" priority="713">
      <formula>LEFT(I17,2)="🔵"</formula>
    </cfRule>
    <cfRule type="expression" dxfId="1380" priority="714">
      <formula>LEFT(I17,2)="✅"</formula>
    </cfRule>
    <cfRule type="expression" dxfId="1379" priority="787">
      <formula>LEFT(I18,2)="🔴"</formula>
    </cfRule>
    <cfRule type="expression" dxfId="1378" priority="788">
      <formula>LEFT(I18,2)="🟠"</formula>
    </cfRule>
    <cfRule type="expression" dxfId="1377" priority="789">
      <formula>LEFT(I18,2)="⛔"</formula>
    </cfRule>
    <cfRule type="expression" dxfId="1376" priority="790">
      <formula>LEFT(I18,2)="🟣"</formula>
    </cfRule>
    <cfRule type="expression" dxfId="1375" priority="791">
      <formula>LEFT(I18,2)="🔵"</formula>
    </cfRule>
    <cfRule type="expression" dxfId="1374" priority="792">
      <formula>LEFT(I18,2)="✅"</formula>
    </cfRule>
    <cfRule type="expression" dxfId="1373" priority="865">
      <formula>LEFT(I19,2)="🔴"</formula>
    </cfRule>
    <cfRule type="expression" dxfId="1372" priority="866">
      <formula>LEFT(I19,2)="🟠"</formula>
    </cfRule>
    <cfRule type="expression" dxfId="1371" priority="867">
      <formula>LEFT(I19,2)="⛔"</formula>
    </cfRule>
    <cfRule type="expression" dxfId="1370" priority="868">
      <formula>LEFT(I19,2)="🟣"</formula>
    </cfRule>
    <cfRule type="expression" dxfId="1369" priority="869">
      <formula>LEFT(I19,2)="🔵"</formula>
    </cfRule>
    <cfRule type="expression" dxfId="1368" priority="870">
      <formula>LEFT(I19,2)="✅"</formula>
    </cfRule>
    <cfRule type="expression" dxfId="1367" priority="943">
      <formula>LEFT(I20,2)="🔴"</formula>
    </cfRule>
    <cfRule type="expression" dxfId="1366" priority="944">
      <formula>LEFT(I20,2)="🟠"</formula>
    </cfRule>
    <cfRule type="expression" dxfId="1365" priority="945">
      <formula>LEFT(I20,2)="⛔"</formula>
    </cfRule>
    <cfRule type="expression" dxfId="1364" priority="946">
      <formula>LEFT(I20,2)="🟣"</formula>
    </cfRule>
    <cfRule type="expression" dxfId="1363" priority="947">
      <formula>LEFT(I20,2)="🔵"</formula>
    </cfRule>
    <cfRule type="expression" dxfId="1362" priority="948">
      <formula>LEFT(I20,2)="✅"</formula>
    </cfRule>
    <cfRule type="expression" dxfId="1361" priority="1021">
      <formula>LEFT(I21,2)="🔴"</formula>
    </cfRule>
    <cfRule type="expression" dxfId="1360" priority="1022">
      <formula>LEFT(I21,2)="🟠"</formula>
    </cfRule>
    <cfRule type="expression" dxfId="1359" priority="1023">
      <formula>LEFT(I21,2)="⛔"</formula>
    </cfRule>
    <cfRule type="expression" dxfId="1358" priority="1024">
      <formula>LEFT(I21,2)="🟣"</formula>
    </cfRule>
    <cfRule type="expression" dxfId="1357" priority="1025">
      <formula>LEFT(I21,2)="🔵"</formula>
    </cfRule>
    <cfRule type="expression" dxfId="1356" priority="1026">
      <formula>LEFT(I21,2)="✅"</formula>
    </cfRule>
    <cfRule type="expression" dxfId="1355" priority="1099">
      <formula>LEFT(I22,2)="🔴"</formula>
    </cfRule>
    <cfRule type="expression" dxfId="1354" priority="1100">
      <formula>LEFT(I22,2)="🟠"</formula>
    </cfRule>
    <cfRule type="expression" dxfId="1353" priority="1101">
      <formula>LEFT(I22,2)="⛔"</formula>
    </cfRule>
    <cfRule type="expression" dxfId="1352" priority="1102">
      <formula>LEFT(I22,2)="🟣"</formula>
    </cfRule>
    <cfRule type="expression" dxfId="1351" priority="1103">
      <formula>LEFT(I22,2)="🔵"</formula>
    </cfRule>
    <cfRule type="expression" dxfId="1350" priority="1104">
      <formula>LEFT(I22,2)="✅"</formula>
    </cfRule>
    <cfRule type="expression" dxfId="1349" priority="1177">
      <formula>LEFT(I23,2)="🔴"</formula>
    </cfRule>
    <cfRule type="expression" dxfId="1348" priority="1178">
      <formula>LEFT(I23,2)="🟠"</formula>
    </cfRule>
    <cfRule type="expression" dxfId="1347" priority="1179">
      <formula>LEFT(I23,2)="⛔"</formula>
    </cfRule>
    <cfRule type="expression" dxfId="1346" priority="1180">
      <formula>LEFT(I23,2)="🟣"</formula>
    </cfRule>
    <cfRule type="expression" dxfId="1345" priority="1181">
      <formula>LEFT(I23,2)="🔵"</formula>
    </cfRule>
    <cfRule type="expression" dxfId="1344" priority="1182">
      <formula>LEFT(I23,2)="✅"</formula>
    </cfRule>
    <cfRule type="expression" dxfId="1343" priority="1255">
      <formula>LEFT(I24,2)="🔴"</formula>
    </cfRule>
    <cfRule type="expression" dxfId="1342" priority="1256">
      <formula>LEFT(I24,2)="🟠"</formula>
    </cfRule>
    <cfRule type="expression" dxfId="1341" priority="1257">
      <formula>LEFT(I24,2)="⛔"</formula>
    </cfRule>
    <cfRule type="expression" dxfId="1340" priority="1258">
      <formula>LEFT(I24,2)="🟣"</formula>
    </cfRule>
    <cfRule type="expression" dxfId="1339" priority="1259">
      <formula>LEFT(I24,2)="🔵"</formula>
    </cfRule>
    <cfRule type="expression" dxfId="1338" priority="1260">
      <formula>LEFT(I24,2)="✅"</formula>
    </cfRule>
    <cfRule type="expression" dxfId="1337" priority="1333">
      <formula>LEFT(I25,2)="🔴"</formula>
    </cfRule>
    <cfRule type="expression" dxfId="1336" priority="1334">
      <formula>LEFT(I25,2)="🟠"</formula>
    </cfRule>
    <cfRule type="expression" dxfId="1335" priority="1335">
      <formula>LEFT(I25,2)="⛔"</formula>
    </cfRule>
    <cfRule type="expression" dxfId="1334" priority="1336">
      <formula>LEFT(I25,2)="🟣"</formula>
    </cfRule>
    <cfRule type="expression" dxfId="1333" priority="1337">
      <formula>LEFT(I25,2)="🔵"</formula>
    </cfRule>
    <cfRule type="expression" dxfId="1332" priority="1338">
      <formula>LEFT(I25,2)="✅"</formula>
    </cfRule>
    <cfRule type="expression" dxfId="1331" priority="1411">
      <formula>LEFT(I26,2)="🔴"</formula>
    </cfRule>
    <cfRule type="expression" dxfId="1330" priority="1412">
      <formula>LEFT(I26,2)="🟠"</formula>
    </cfRule>
    <cfRule type="expression" dxfId="1329" priority="1413">
      <formula>LEFT(I26,2)="⛔"</formula>
    </cfRule>
    <cfRule type="expression" dxfId="1328" priority="1414">
      <formula>LEFT(I26,2)="🟣"</formula>
    </cfRule>
    <cfRule type="expression" dxfId="1327" priority="1415">
      <formula>LEFT(I26,2)="🔵"</formula>
    </cfRule>
    <cfRule type="expression" dxfId="1326" priority="1416">
      <formula>LEFT(I26,2)="✅"</formula>
    </cfRule>
    <cfRule type="expression" dxfId="1325" priority="1489">
      <formula>LEFT(I27,2)="🔴"</formula>
    </cfRule>
    <cfRule type="expression" dxfId="1324" priority="1490">
      <formula>LEFT(I27,2)="🟠"</formula>
    </cfRule>
    <cfRule type="expression" dxfId="1323" priority="1491">
      <formula>LEFT(I27,2)="⛔"</formula>
    </cfRule>
    <cfRule type="expression" dxfId="1322" priority="1492">
      <formula>LEFT(I27,2)="🟣"</formula>
    </cfRule>
    <cfRule type="expression" dxfId="1321" priority="1493">
      <formula>LEFT(I27,2)="🔵"</formula>
    </cfRule>
    <cfRule type="expression" dxfId="1320" priority="1494">
      <formula>LEFT(I27,2)="✅"</formula>
    </cfRule>
  </conditionalFormatting>
  <conditionalFormatting sqref="L8:L27">
    <cfRule type="expression" dxfId="1319" priority="13">
      <formula>LEFT(L8,2)="🔴"</formula>
    </cfRule>
    <cfRule type="expression" dxfId="1318" priority="14">
      <formula>LEFT(L8,2)="🟠"</formula>
    </cfRule>
    <cfRule type="expression" dxfId="1317" priority="15">
      <formula>LEFT(L8,2)="⛔"</formula>
    </cfRule>
    <cfRule type="expression" dxfId="1316" priority="16">
      <formula>LEFT(L8,2)="🟣"</formula>
    </cfRule>
    <cfRule type="expression" dxfId="1315" priority="17">
      <formula>LEFT(L8,2)="🔵"</formula>
    </cfRule>
    <cfRule type="expression" dxfId="1314" priority="18">
      <formula>LEFT(L8,2)="✅"</formula>
    </cfRule>
    <cfRule type="expression" dxfId="1313" priority="91">
      <formula>LEFT(L9,2)="🔴"</formula>
    </cfRule>
    <cfRule type="expression" dxfId="1312" priority="92">
      <formula>LEFT(L9,2)="🟠"</formula>
    </cfRule>
    <cfRule type="expression" dxfId="1311" priority="93">
      <formula>LEFT(L9,2)="⛔"</formula>
    </cfRule>
    <cfRule type="expression" dxfId="1310" priority="94">
      <formula>LEFT(L9,2)="🟣"</formula>
    </cfRule>
    <cfRule type="expression" dxfId="1309" priority="95">
      <formula>LEFT(L9,2)="🔵"</formula>
    </cfRule>
    <cfRule type="expression" dxfId="1308" priority="96">
      <formula>LEFT(L9,2)="✅"</formula>
    </cfRule>
    <cfRule type="expression" dxfId="1307" priority="169">
      <formula>LEFT(L10,2)="🔴"</formula>
    </cfRule>
    <cfRule type="expression" dxfId="1306" priority="170">
      <formula>LEFT(L10,2)="🟠"</formula>
    </cfRule>
    <cfRule type="expression" dxfId="1305" priority="171">
      <formula>LEFT(L10,2)="⛔"</formula>
    </cfRule>
    <cfRule type="expression" dxfId="1304" priority="172">
      <formula>LEFT(L10,2)="🟣"</formula>
    </cfRule>
    <cfRule type="expression" dxfId="1303" priority="173">
      <formula>LEFT(L10,2)="🔵"</formula>
    </cfRule>
    <cfRule type="expression" dxfId="1302" priority="174">
      <formula>LEFT(L10,2)="✅"</formula>
    </cfRule>
    <cfRule type="expression" dxfId="1301" priority="247">
      <formula>LEFT(L11,2)="🔴"</formula>
    </cfRule>
    <cfRule type="expression" dxfId="1300" priority="248">
      <formula>LEFT(L11,2)="🟠"</formula>
    </cfRule>
    <cfRule type="expression" dxfId="1299" priority="249">
      <formula>LEFT(L11,2)="⛔"</formula>
    </cfRule>
    <cfRule type="expression" dxfId="1298" priority="250">
      <formula>LEFT(L11,2)="🟣"</formula>
    </cfRule>
    <cfRule type="expression" dxfId="1297" priority="251">
      <formula>LEFT(L11,2)="🔵"</formula>
    </cfRule>
    <cfRule type="expression" dxfId="1296" priority="252">
      <formula>LEFT(L11,2)="✅"</formula>
    </cfRule>
    <cfRule type="expression" dxfId="1295" priority="325">
      <formula>LEFT(L12,2)="🔴"</formula>
    </cfRule>
    <cfRule type="expression" dxfId="1294" priority="326">
      <formula>LEFT(L12,2)="🟠"</formula>
    </cfRule>
    <cfRule type="expression" dxfId="1293" priority="327">
      <formula>LEFT(L12,2)="⛔"</formula>
    </cfRule>
    <cfRule type="expression" dxfId="1292" priority="328">
      <formula>LEFT(L12,2)="🟣"</formula>
    </cfRule>
    <cfRule type="expression" dxfId="1291" priority="329">
      <formula>LEFT(L12,2)="🔵"</formula>
    </cfRule>
    <cfRule type="expression" dxfId="1290" priority="330">
      <formula>LEFT(L12,2)="✅"</formula>
    </cfRule>
    <cfRule type="expression" dxfId="1289" priority="403">
      <formula>LEFT(L13,2)="🔴"</formula>
    </cfRule>
    <cfRule type="expression" dxfId="1288" priority="404">
      <formula>LEFT(L13,2)="🟠"</formula>
    </cfRule>
    <cfRule type="expression" dxfId="1287" priority="405">
      <formula>LEFT(L13,2)="⛔"</formula>
    </cfRule>
    <cfRule type="expression" dxfId="1286" priority="406">
      <formula>LEFT(L13,2)="🟣"</formula>
    </cfRule>
    <cfRule type="expression" dxfId="1285" priority="407">
      <formula>LEFT(L13,2)="🔵"</formula>
    </cfRule>
    <cfRule type="expression" dxfId="1284" priority="408">
      <formula>LEFT(L13,2)="✅"</formula>
    </cfRule>
    <cfRule type="expression" dxfId="1283" priority="481">
      <formula>LEFT(L14,2)="🔴"</formula>
    </cfRule>
    <cfRule type="expression" dxfId="1282" priority="482">
      <formula>LEFT(L14,2)="🟠"</formula>
    </cfRule>
    <cfRule type="expression" dxfId="1281" priority="483">
      <formula>LEFT(L14,2)="⛔"</formula>
    </cfRule>
    <cfRule type="expression" dxfId="1280" priority="484">
      <formula>LEFT(L14,2)="🟣"</formula>
    </cfRule>
    <cfRule type="expression" dxfId="1279" priority="485">
      <formula>LEFT(L14,2)="🔵"</formula>
    </cfRule>
    <cfRule type="expression" dxfId="1278" priority="486">
      <formula>LEFT(L14,2)="✅"</formula>
    </cfRule>
    <cfRule type="expression" dxfId="1277" priority="559">
      <formula>LEFT(L15,2)="🔴"</formula>
    </cfRule>
    <cfRule type="expression" dxfId="1276" priority="560">
      <formula>LEFT(L15,2)="🟠"</formula>
    </cfRule>
    <cfRule type="expression" dxfId="1275" priority="561">
      <formula>LEFT(L15,2)="⛔"</formula>
    </cfRule>
    <cfRule type="expression" dxfId="1274" priority="562">
      <formula>LEFT(L15,2)="🟣"</formula>
    </cfRule>
    <cfRule type="expression" dxfId="1273" priority="563">
      <formula>LEFT(L15,2)="🔵"</formula>
    </cfRule>
    <cfRule type="expression" dxfId="1272" priority="564">
      <formula>LEFT(L15,2)="✅"</formula>
    </cfRule>
    <cfRule type="expression" dxfId="1271" priority="637">
      <formula>LEFT(L16,2)="🔴"</formula>
    </cfRule>
    <cfRule type="expression" dxfId="1270" priority="638">
      <formula>LEFT(L16,2)="🟠"</formula>
    </cfRule>
    <cfRule type="expression" dxfId="1269" priority="639">
      <formula>LEFT(L16,2)="⛔"</formula>
    </cfRule>
    <cfRule type="expression" dxfId="1268" priority="640">
      <formula>LEFT(L16,2)="🟣"</formula>
    </cfRule>
    <cfRule type="expression" dxfId="1267" priority="641">
      <formula>LEFT(L16,2)="🔵"</formula>
    </cfRule>
    <cfRule type="expression" dxfId="1266" priority="642">
      <formula>LEFT(L16,2)="✅"</formula>
    </cfRule>
    <cfRule type="expression" dxfId="1265" priority="715">
      <formula>LEFT(L17,2)="🔴"</formula>
    </cfRule>
    <cfRule type="expression" dxfId="1264" priority="716">
      <formula>LEFT(L17,2)="🟠"</formula>
    </cfRule>
    <cfRule type="expression" dxfId="1263" priority="717">
      <formula>LEFT(L17,2)="⛔"</formula>
    </cfRule>
    <cfRule type="expression" dxfId="1262" priority="718">
      <formula>LEFT(L17,2)="🟣"</formula>
    </cfRule>
    <cfRule type="expression" dxfId="1261" priority="719">
      <formula>LEFT(L17,2)="🔵"</formula>
    </cfRule>
    <cfRule type="expression" dxfId="1260" priority="720">
      <formula>LEFT(L17,2)="✅"</formula>
    </cfRule>
    <cfRule type="expression" dxfId="1259" priority="793">
      <formula>LEFT(L18,2)="🔴"</formula>
    </cfRule>
    <cfRule type="expression" dxfId="1258" priority="794">
      <formula>LEFT(L18,2)="🟠"</formula>
    </cfRule>
    <cfRule type="expression" dxfId="1257" priority="795">
      <formula>LEFT(L18,2)="⛔"</formula>
    </cfRule>
    <cfRule type="expression" dxfId="1256" priority="796">
      <formula>LEFT(L18,2)="🟣"</formula>
    </cfRule>
    <cfRule type="expression" dxfId="1255" priority="797">
      <formula>LEFT(L18,2)="🔵"</formula>
    </cfRule>
    <cfRule type="expression" dxfId="1254" priority="798">
      <formula>LEFT(L18,2)="✅"</formula>
    </cfRule>
    <cfRule type="expression" dxfId="1253" priority="871">
      <formula>LEFT(L19,2)="🔴"</formula>
    </cfRule>
    <cfRule type="expression" dxfId="1252" priority="872">
      <formula>LEFT(L19,2)="🟠"</formula>
    </cfRule>
    <cfRule type="expression" dxfId="1251" priority="873">
      <formula>LEFT(L19,2)="⛔"</formula>
    </cfRule>
    <cfRule type="expression" dxfId="1250" priority="874">
      <formula>LEFT(L19,2)="🟣"</formula>
    </cfRule>
    <cfRule type="expression" dxfId="1249" priority="875">
      <formula>LEFT(L19,2)="🔵"</formula>
    </cfRule>
    <cfRule type="expression" dxfId="1248" priority="876">
      <formula>LEFT(L19,2)="✅"</formula>
    </cfRule>
    <cfRule type="expression" dxfId="1247" priority="949">
      <formula>LEFT(L20,2)="🔴"</formula>
    </cfRule>
    <cfRule type="expression" dxfId="1246" priority="950">
      <formula>LEFT(L20,2)="🟠"</formula>
    </cfRule>
    <cfRule type="expression" dxfId="1245" priority="951">
      <formula>LEFT(L20,2)="⛔"</formula>
    </cfRule>
    <cfRule type="expression" dxfId="1244" priority="952">
      <formula>LEFT(L20,2)="🟣"</formula>
    </cfRule>
    <cfRule type="expression" dxfId="1243" priority="953">
      <formula>LEFT(L20,2)="🔵"</formula>
    </cfRule>
    <cfRule type="expression" dxfId="1242" priority="954">
      <formula>LEFT(L20,2)="✅"</formula>
    </cfRule>
    <cfRule type="expression" dxfId="1241" priority="1027">
      <formula>LEFT(L21,2)="🔴"</formula>
    </cfRule>
    <cfRule type="expression" dxfId="1240" priority="1028">
      <formula>LEFT(L21,2)="🟠"</formula>
    </cfRule>
    <cfRule type="expression" dxfId="1239" priority="1029">
      <formula>LEFT(L21,2)="⛔"</formula>
    </cfRule>
    <cfRule type="expression" dxfId="1238" priority="1030">
      <formula>LEFT(L21,2)="🟣"</formula>
    </cfRule>
    <cfRule type="expression" dxfId="1237" priority="1031">
      <formula>LEFT(L21,2)="🔵"</formula>
    </cfRule>
    <cfRule type="expression" dxfId="1236" priority="1032">
      <formula>LEFT(L21,2)="✅"</formula>
    </cfRule>
    <cfRule type="expression" dxfId="1235" priority="1105">
      <formula>LEFT(L22,2)="🔴"</formula>
    </cfRule>
    <cfRule type="expression" dxfId="1234" priority="1106">
      <formula>LEFT(L22,2)="🟠"</formula>
    </cfRule>
    <cfRule type="expression" dxfId="1233" priority="1107">
      <formula>LEFT(L22,2)="⛔"</formula>
    </cfRule>
    <cfRule type="expression" dxfId="1232" priority="1108">
      <formula>LEFT(L22,2)="🟣"</formula>
    </cfRule>
    <cfRule type="expression" dxfId="1231" priority="1109">
      <formula>LEFT(L22,2)="🔵"</formula>
    </cfRule>
    <cfRule type="expression" dxfId="1230" priority="1110">
      <formula>LEFT(L22,2)="✅"</formula>
    </cfRule>
    <cfRule type="expression" dxfId="1229" priority="1183">
      <formula>LEFT(L23,2)="🔴"</formula>
    </cfRule>
    <cfRule type="expression" dxfId="1228" priority="1184">
      <formula>LEFT(L23,2)="🟠"</formula>
    </cfRule>
    <cfRule type="expression" dxfId="1227" priority="1185">
      <formula>LEFT(L23,2)="⛔"</formula>
    </cfRule>
    <cfRule type="expression" dxfId="1226" priority="1186">
      <formula>LEFT(L23,2)="🟣"</formula>
    </cfRule>
    <cfRule type="expression" dxfId="1225" priority="1187">
      <formula>LEFT(L23,2)="🔵"</formula>
    </cfRule>
    <cfRule type="expression" dxfId="1224" priority="1188">
      <formula>LEFT(L23,2)="✅"</formula>
    </cfRule>
    <cfRule type="expression" dxfId="1223" priority="1261">
      <formula>LEFT(L24,2)="🔴"</formula>
    </cfRule>
    <cfRule type="expression" dxfId="1222" priority="1262">
      <formula>LEFT(L24,2)="🟠"</formula>
    </cfRule>
    <cfRule type="expression" dxfId="1221" priority="1263">
      <formula>LEFT(L24,2)="⛔"</formula>
    </cfRule>
    <cfRule type="expression" dxfId="1220" priority="1264">
      <formula>LEFT(L24,2)="🟣"</formula>
    </cfRule>
    <cfRule type="expression" dxfId="1219" priority="1265">
      <formula>LEFT(L24,2)="🔵"</formula>
    </cfRule>
    <cfRule type="expression" dxfId="1218" priority="1266">
      <formula>LEFT(L24,2)="✅"</formula>
    </cfRule>
    <cfRule type="expression" dxfId="1217" priority="1339">
      <formula>LEFT(L25,2)="🔴"</formula>
    </cfRule>
    <cfRule type="expression" dxfId="1216" priority="1340">
      <formula>LEFT(L25,2)="🟠"</formula>
    </cfRule>
    <cfRule type="expression" dxfId="1215" priority="1341">
      <formula>LEFT(L25,2)="⛔"</formula>
    </cfRule>
    <cfRule type="expression" dxfId="1214" priority="1342">
      <formula>LEFT(L25,2)="🟣"</formula>
    </cfRule>
    <cfRule type="expression" dxfId="1213" priority="1343">
      <formula>LEFT(L25,2)="🔵"</formula>
    </cfRule>
    <cfRule type="expression" dxfId="1212" priority="1344">
      <formula>LEFT(L25,2)="✅"</formula>
    </cfRule>
    <cfRule type="expression" dxfId="1211" priority="1417">
      <formula>LEFT(L26,2)="🔴"</formula>
    </cfRule>
    <cfRule type="expression" dxfId="1210" priority="1418">
      <formula>LEFT(L26,2)="🟠"</formula>
    </cfRule>
    <cfRule type="expression" dxfId="1209" priority="1419">
      <formula>LEFT(L26,2)="⛔"</formula>
    </cfRule>
    <cfRule type="expression" dxfId="1208" priority="1420">
      <formula>LEFT(L26,2)="🟣"</formula>
    </cfRule>
    <cfRule type="expression" dxfId="1207" priority="1421">
      <formula>LEFT(L26,2)="🔵"</formula>
    </cfRule>
    <cfRule type="expression" dxfId="1206" priority="1422">
      <formula>LEFT(L26,2)="✅"</formula>
    </cfRule>
    <cfRule type="expression" dxfId="1205" priority="1495">
      <formula>LEFT(L27,2)="🔴"</formula>
    </cfRule>
    <cfRule type="expression" dxfId="1204" priority="1496">
      <formula>LEFT(L27,2)="🟠"</formula>
    </cfRule>
    <cfRule type="expression" dxfId="1203" priority="1497">
      <formula>LEFT(L27,2)="⛔"</formula>
    </cfRule>
    <cfRule type="expression" dxfId="1202" priority="1498">
      <formula>LEFT(L27,2)="🟣"</formula>
    </cfRule>
    <cfRule type="expression" dxfId="1201" priority="1499">
      <formula>LEFT(L27,2)="🔵"</formula>
    </cfRule>
    <cfRule type="expression" dxfId="1200" priority="1500">
      <formula>LEFT(L27,2)="✅"</formula>
    </cfRule>
  </conditionalFormatting>
  <conditionalFormatting sqref="O8:O27">
    <cfRule type="expression" dxfId="1199" priority="19">
      <formula>LEFT(O8,2)="🔴"</formula>
    </cfRule>
    <cfRule type="expression" dxfId="1198" priority="20">
      <formula>LEFT(O8,2)="🟠"</formula>
    </cfRule>
    <cfRule type="expression" dxfId="1197" priority="21">
      <formula>LEFT(O8,2)="⛔"</formula>
    </cfRule>
    <cfRule type="expression" dxfId="1196" priority="22">
      <formula>LEFT(O8,2)="🟣"</formula>
    </cfRule>
    <cfRule type="expression" dxfId="1195" priority="23">
      <formula>LEFT(O8,2)="🔵"</formula>
    </cfRule>
    <cfRule type="expression" dxfId="1194" priority="24">
      <formula>LEFT(O8,2)="✅"</formula>
    </cfRule>
    <cfRule type="expression" dxfId="1193" priority="97">
      <formula>LEFT(O9,2)="🔴"</formula>
    </cfRule>
    <cfRule type="expression" dxfId="1192" priority="98">
      <formula>LEFT(O9,2)="🟠"</formula>
    </cfRule>
    <cfRule type="expression" dxfId="1191" priority="99">
      <formula>LEFT(O9,2)="⛔"</formula>
    </cfRule>
    <cfRule type="expression" dxfId="1190" priority="100">
      <formula>LEFT(O9,2)="🟣"</formula>
    </cfRule>
    <cfRule type="expression" dxfId="1189" priority="101">
      <formula>LEFT(O9,2)="🔵"</formula>
    </cfRule>
    <cfRule type="expression" dxfId="1188" priority="102">
      <formula>LEFT(O9,2)="✅"</formula>
    </cfRule>
    <cfRule type="expression" dxfId="1187" priority="175">
      <formula>LEFT(O10,2)="🔴"</formula>
    </cfRule>
    <cfRule type="expression" dxfId="1186" priority="176">
      <formula>LEFT(O10,2)="🟠"</formula>
    </cfRule>
    <cfRule type="expression" dxfId="1185" priority="177">
      <formula>LEFT(O10,2)="⛔"</formula>
    </cfRule>
    <cfRule type="expression" dxfId="1184" priority="178">
      <formula>LEFT(O10,2)="🟣"</formula>
    </cfRule>
    <cfRule type="expression" dxfId="1183" priority="179">
      <formula>LEFT(O10,2)="🔵"</formula>
    </cfRule>
    <cfRule type="expression" dxfId="1182" priority="180">
      <formula>LEFT(O10,2)="✅"</formula>
    </cfRule>
    <cfRule type="expression" dxfId="1181" priority="253">
      <formula>LEFT(O11,2)="🔴"</formula>
    </cfRule>
    <cfRule type="expression" dxfId="1180" priority="254">
      <formula>LEFT(O11,2)="🟠"</formula>
    </cfRule>
    <cfRule type="expression" dxfId="1179" priority="255">
      <formula>LEFT(O11,2)="⛔"</formula>
    </cfRule>
    <cfRule type="expression" dxfId="1178" priority="256">
      <formula>LEFT(O11,2)="🟣"</formula>
    </cfRule>
    <cfRule type="expression" dxfId="1177" priority="257">
      <formula>LEFT(O11,2)="🔵"</formula>
    </cfRule>
    <cfRule type="expression" dxfId="1176" priority="258">
      <formula>LEFT(O11,2)="✅"</formula>
    </cfRule>
    <cfRule type="expression" dxfId="1175" priority="331">
      <formula>LEFT(O12,2)="🔴"</formula>
    </cfRule>
    <cfRule type="expression" dxfId="1174" priority="332">
      <formula>LEFT(O12,2)="🟠"</formula>
    </cfRule>
    <cfRule type="expression" dxfId="1173" priority="333">
      <formula>LEFT(O12,2)="⛔"</formula>
    </cfRule>
    <cfRule type="expression" dxfId="1172" priority="334">
      <formula>LEFT(O12,2)="🟣"</formula>
    </cfRule>
    <cfRule type="expression" dxfId="1171" priority="335">
      <formula>LEFT(O12,2)="🔵"</formula>
    </cfRule>
    <cfRule type="expression" dxfId="1170" priority="336">
      <formula>LEFT(O12,2)="✅"</formula>
    </cfRule>
    <cfRule type="expression" dxfId="1169" priority="409">
      <formula>LEFT(O13,2)="🔴"</formula>
    </cfRule>
    <cfRule type="expression" dxfId="1168" priority="410">
      <formula>LEFT(O13,2)="🟠"</formula>
    </cfRule>
    <cfRule type="expression" dxfId="1167" priority="411">
      <formula>LEFT(O13,2)="⛔"</formula>
    </cfRule>
    <cfRule type="expression" dxfId="1166" priority="412">
      <formula>LEFT(O13,2)="🟣"</formula>
    </cfRule>
    <cfRule type="expression" dxfId="1165" priority="413">
      <formula>LEFT(O13,2)="🔵"</formula>
    </cfRule>
    <cfRule type="expression" dxfId="1164" priority="414">
      <formula>LEFT(O13,2)="✅"</formula>
    </cfRule>
    <cfRule type="expression" dxfId="1163" priority="487">
      <formula>LEFT(O14,2)="🔴"</formula>
    </cfRule>
    <cfRule type="expression" dxfId="1162" priority="488">
      <formula>LEFT(O14,2)="🟠"</formula>
    </cfRule>
    <cfRule type="expression" dxfId="1161" priority="489">
      <formula>LEFT(O14,2)="⛔"</formula>
    </cfRule>
    <cfRule type="expression" dxfId="1160" priority="490">
      <formula>LEFT(O14,2)="🟣"</formula>
    </cfRule>
    <cfRule type="expression" dxfId="1159" priority="491">
      <formula>LEFT(O14,2)="🔵"</formula>
    </cfRule>
    <cfRule type="expression" dxfId="1158" priority="492">
      <formula>LEFT(O14,2)="✅"</formula>
    </cfRule>
    <cfRule type="expression" dxfId="1157" priority="565">
      <formula>LEFT(O15,2)="🔴"</formula>
    </cfRule>
    <cfRule type="expression" dxfId="1156" priority="566">
      <formula>LEFT(O15,2)="🟠"</formula>
    </cfRule>
    <cfRule type="expression" dxfId="1155" priority="567">
      <formula>LEFT(O15,2)="⛔"</formula>
    </cfRule>
    <cfRule type="expression" dxfId="1154" priority="568">
      <formula>LEFT(O15,2)="🟣"</formula>
    </cfRule>
    <cfRule type="expression" dxfId="1153" priority="569">
      <formula>LEFT(O15,2)="🔵"</formula>
    </cfRule>
    <cfRule type="expression" dxfId="1152" priority="570">
      <formula>LEFT(O15,2)="✅"</formula>
    </cfRule>
    <cfRule type="expression" dxfId="1151" priority="643">
      <formula>LEFT(O16,2)="🔴"</formula>
    </cfRule>
    <cfRule type="expression" dxfId="1150" priority="644">
      <formula>LEFT(O16,2)="🟠"</formula>
    </cfRule>
    <cfRule type="expression" dxfId="1149" priority="645">
      <formula>LEFT(O16,2)="⛔"</formula>
    </cfRule>
    <cfRule type="expression" dxfId="1148" priority="646">
      <formula>LEFT(O16,2)="🟣"</formula>
    </cfRule>
    <cfRule type="expression" dxfId="1147" priority="647">
      <formula>LEFT(O16,2)="🔵"</formula>
    </cfRule>
    <cfRule type="expression" dxfId="1146" priority="648">
      <formula>LEFT(O16,2)="✅"</formula>
    </cfRule>
    <cfRule type="expression" dxfId="1145" priority="721">
      <formula>LEFT(O17,2)="🔴"</formula>
    </cfRule>
    <cfRule type="expression" dxfId="1144" priority="722">
      <formula>LEFT(O17,2)="🟠"</formula>
    </cfRule>
    <cfRule type="expression" dxfId="1143" priority="723">
      <formula>LEFT(O17,2)="⛔"</formula>
    </cfRule>
    <cfRule type="expression" dxfId="1142" priority="724">
      <formula>LEFT(O17,2)="🟣"</formula>
    </cfRule>
    <cfRule type="expression" dxfId="1141" priority="725">
      <formula>LEFT(O17,2)="🔵"</formula>
    </cfRule>
    <cfRule type="expression" dxfId="1140" priority="726">
      <formula>LEFT(O17,2)="✅"</formula>
    </cfRule>
    <cfRule type="expression" dxfId="1139" priority="799">
      <formula>LEFT(O18,2)="🔴"</formula>
    </cfRule>
    <cfRule type="expression" dxfId="1138" priority="800">
      <formula>LEFT(O18,2)="🟠"</formula>
    </cfRule>
    <cfRule type="expression" dxfId="1137" priority="801">
      <formula>LEFT(O18,2)="⛔"</formula>
    </cfRule>
    <cfRule type="expression" dxfId="1136" priority="802">
      <formula>LEFT(O18,2)="🟣"</formula>
    </cfRule>
    <cfRule type="expression" dxfId="1135" priority="803">
      <formula>LEFT(O18,2)="🔵"</formula>
    </cfRule>
    <cfRule type="expression" dxfId="1134" priority="804">
      <formula>LEFT(O18,2)="✅"</formula>
    </cfRule>
    <cfRule type="expression" dxfId="1133" priority="877">
      <formula>LEFT(O19,2)="🔴"</formula>
    </cfRule>
    <cfRule type="expression" dxfId="1132" priority="878">
      <formula>LEFT(O19,2)="🟠"</formula>
    </cfRule>
    <cfRule type="expression" dxfId="1131" priority="879">
      <formula>LEFT(O19,2)="⛔"</formula>
    </cfRule>
    <cfRule type="expression" dxfId="1130" priority="880">
      <formula>LEFT(O19,2)="🟣"</formula>
    </cfRule>
    <cfRule type="expression" dxfId="1129" priority="881">
      <formula>LEFT(O19,2)="🔵"</formula>
    </cfRule>
    <cfRule type="expression" dxfId="1128" priority="882">
      <formula>LEFT(O19,2)="✅"</formula>
    </cfRule>
    <cfRule type="expression" dxfId="1127" priority="955">
      <formula>LEFT(O20,2)="🔴"</formula>
    </cfRule>
    <cfRule type="expression" dxfId="1126" priority="956">
      <formula>LEFT(O20,2)="🟠"</formula>
    </cfRule>
    <cfRule type="expression" dxfId="1125" priority="957">
      <formula>LEFT(O20,2)="⛔"</formula>
    </cfRule>
    <cfRule type="expression" dxfId="1124" priority="958">
      <formula>LEFT(O20,2)="🟣"</formula>
    </cfRule>
    <cfRule type="expression" dxfId="1123" priority="959">
      <formula>LEFT(O20,2)="🔵"</formula>
    </cfRule>
    <cfRule type="expression" dxfId="1122" priority="960">
      <formula>LEFT(O20,2)="✅"</formula>
    </cfRule>
    <cfRule type="expression" dxfId="1121" priority="1033">
      <formula>LEFT(O21,2)="🔴"</formula>
    </cfRule>
    <cfRule type="expression" dxfId="1120" priority="1034">
      <formula>LEFT(O21,2)="🟠"</formula>
    </cfRule>
    <cfRule type="expression" dxfId="1119" priority="1035">
      <formula>LEFT(O21,2)="⛔"</formula>
    </cfRule>
    <cfRule type="expression" dxfId="1118" priority="1036">
      <formula>LEFT(O21,2)="🟣"</formula>
    </cfRule>
    <cfRule type="expression" dxfId="1117" priority="1037">
      <formula>LEFT(O21,2)="🔵"</formula>
    </cfRule>
    <cfRule type="expression" dxfId="1116" priority="1038">
      <formula>LEFT(O21,2)="✅"</formula>
    </cfRule>
    <cfRule type="expression" dxfId="1115" priority="1111">
      <formula>LEFT(O22,2)="🔴"</formula>
    </cfRule>
    <cfRule type="expression" dxfId="1114" priority="1112">
      <formula>LEFT(O22,2)="🟠"</formula>
    </cfRule>
    <cfRule type="expression" dxfId="1113" priority="1113">
      <formula>LEFT(O22,2)="⛔"</formula>
    </cfRule>
    <cfRule type="expression" dxfId="1112" priority="1114">
      <formula>LEFT(O22,2)="🟣"</formula>
    </cfRule>
    <cfRule type="expression" dxfId="1111" priority="1115">
      <formula>LEFT(O22,2)="🔵"</formula>
    </cfRule>
    <cfRule type="expression" dxfId="1110" priority="1116">
      <formula>LEFT(O22,2)="✅"</formula>
    </cfRule>
    <cfRule type="expression" dxfId="1109" priority="1189">
      <formula>LEFT(O23,2)="🔴"</formula>
    </cfRule>
    <cfRule type="expression" dxfId="1108" priority="1190">
      <formula>LEFT(O23,2)="🟠"</formula>
    </cfRule>
    <cfRule type="expression" dxfId="1107" priority="1191">
      <formula>LEFT(O23,2)="⛔"</formula>
    </cfRule>
    <cfRule type="expression" dxfId="1106" priority="1192">
      <formula>LEFT(O23,2)="🟣"</formula>
    </cfRule>
    <cfRule type="expression" dxfId="1105" priority="1193">
      <formula>LEFT(O23,2)="🔵"</formula>
    </cfRule>
    <cfRule type="expression" dxfId="1104" priority="1194">
      <formula>LEFT(O23,2)="✅"</formula>
    </cfRule>
    <cfRule type="expression" dxfId="1103" priority="1267">
      <formula>LEFT(O24,2)="🔴"</formula>
    </cfRule>
    <cfRule type="expression" dxfId="1102" priority="1268">
      <formula>LEFT(O24,2)="🟠"</formula>
    </cfRule>
    <cfRule type="expression" dxfId="1101" priority="1269">
      <formula>LEFT(O24,2)="⛔"</formula>
    </cfRule>
    <cfRule type="expression" dxfId="1100" priority="1270">
      <formula>LEFT(O24,2)="🟣"</formula>
    </cfRule>
    <cfRule type="expression" dxfId="1099" priority="1271">
      <formula>LEFT(O24,2)="🔵"</formula>
    </cfRule>
    <cfRule type="expression" dxfId="1098" priority="1272">
      <formula>LEFT(O24,2)="✅"</formula>
    </cfRule>
    <cfRule type="expression" dxfId="1097" priority="1345">
      <formula>LEFT(O25,2)="🔴"</formula>
    </cfRule>
    <cfRule type="expression" dxfId="1096" priority="1346">
      <formula>LEFT(O25,2)="🟠"</formula>
    </cfRule>
    <cfRule type="expression" dxfId="1095" priority="1347">
      <formula>LEFT(O25,2)="⛔"</formula>
    </cfRule>
    <cfRule type="expression" dxfId="1094" priority="1348">
      <formula>LEFT(O25,2)="🟣"</formula>
    </cfRule>
    <cfRule type="expression" dxfId="1093" priority="1349">
      <formula>LEFT(O25,2)="🔵"</formula>
    </cfRule>
    <cfRule type="expression" dxfId="1092" priority="1350">
      <formula>LEFT(O25,2)="✅"</formula>
    </cfRule>
    <cfRule type="expression" dxfId="1091" priority="1423">
      <formula>LEFT(O26,2)="🔴"</formula>
    </cfRule>
    <cfRule type="expression" dxfId="1090" priority="1424">
      <formula>LEFT(O26,2)="🟠"</formula>
    </cfRule>
    <cfRule type="expression" dxfId="1089" priority="1425">
      <formula>LEFT(O26,2)="⛔"</formula>
    </cfRule>
    <cfRule type="expression" dxfId="1088" priority="1426">
      <formula>LEFT(O26,2)="🟣"</formula>
    </cfRule>
    <cfRule type="expression" dxfId="1087" priority="1427">
      <formula>LEFT(O26,2)="🔵"</formula>
    </cfRule>
    <cfRule type="expression" dxfId="1086" priority="1428">
      <formula>LEFT(O26,2)="✅"</formula>
    </cfRule>
    <cfRule type="expression" dxfId="1085" priority="1501">
      <formula>LEFT(O27,2)="🔴"</formula>
    </cfRule>
    <cfRule type="expression" dxfId="1084" priority="1502">
      <formula>LEFT(O27,2)="🟠"</formula>
    </cfRule>
    <cfRule type="expression" dxfId="1083" priority="1503">
      <formula>LEFT(O27,2)="⛔"</formula>
    </cfRule>
    <cfRule type="expression" dxfId="1082" priority="1504">
      <formula>LEFT(O27,2)="🟣"</formula>
    </cfRule>
    <cfRule type="expression" dxfId="1081" priority="1505">
      <formula>LEFT(O27,2)="🔵"</formula>
    </cfRule>
    <cfRule type="expression" dxfId="1080" priority="1506">
      <formula>LEFT(O27,2)="✅"</formula>
    </cfRule>
  </conditionalFormatting>
  <conditionalFormatting sqref="R8:R27">
    <cfRule type="expression" dxfId="1079" priority="25">
      <formula>LEFT(R8,2)="🔴"</formula>
    </cfRule>
    <cfRule type="expression" dxfId="1078" priority="26">
      <formula>LEFT(R8,2)="🟠"</formula>
    </cfRule>
    <cfRule type="expression" dxfId="1077" priority="27">
      <formula>LEFT(R8,2)="⛔"</formula>
    </cfRule>
    <cfRule type="expression" dxfId="1076" priority="28">
      <formula>LEFT(R8,2)="🟣"</formula>
    </cfRule>
    <cfRule type="expression" dxfId="1075" priority="29">
      <formula>LEFT(R8,2)="🔵"</formula>
    </cfRule>
    <cfRule type="expression" dxfId="1074" priority="30">
      <formula>LEFT(R8,2)="✅"</formula>
    </cfRule>
    <cfRule type="expression" dxfId="1073" priority="103">
      <formula>LEFT(R9,2)="🔴"</formula>
    </cfRule>
    <cfRule type="expression" dxfId="1072" priority="104">
      <formula>LEFT(R9,2)="🟠"</formula>
    </cfRule>
    <cfRule type="expression" dxfId="1071" priority="105">
      <formula>LEFT(R9,2)="⛔"</formula>
    </cfRule>
    <cfRule type="expression" dxfId="1070" priority="106">
      <formula>LEFT(R9,2)="🟣"</formula>
    </cfRule>
    <cfRule type="expression" dxfId="1069" priority="107">
      <formula>LEFT(R9,2)="🔵"</formula>
    </cfRule>
    <cfRule type="expression" dxfId="1068" priority="108">
      <formula>LEFT(R9,2)="✅"</formula>
    </cfRule>
    <cfRule type="expression" dxfId="1067" priority="181">
      <formula>LEFT(R10,2)="🔴"</formula>
    </cfRule>
    <cfRule type="expression" dxfId="1066" priority="182">
      <formula>LEFT(R10,2)="🟠"</formula>
    </cfRule>
    <cfRule type="expression" dxfId="1065" priority="183">
      <formula>LEFT(R10,2)="⛔"</formula>
    </cfRule>
    <cfRule type="expression" dxfId="1064" priority="184">
      <formula>LEFT(R10,2)="🟣"</formula>
    </cfRule>
    <cfRule type="expression" dxfId="1063" priority="185">
      <formula>LEFT(R10,2)="🔵"</formula>
    </cfRule>
    <cfRule type="expression" dxfId="1062" priority="186">
      <formula>LEFT(R10,2)="✅"</formula>
    </cfRule>
    <cfRule type="expression" dxfId="1061" priority="259">
      <formula>LEFT(R11,2)="🔴"</formula>
    </cfRule>
    <cfRule type="expression" dxfId="1060" priority="260">
      <formula>LEFT(R11,2)="🟠"</formula>
    </cfRule>
    <cfRule type="expression" dxfId="1059" priority="261">
      <formula>LEFT(R11,2)="⛔"</formula>
    </cfRule>
    <cfRule type="expression" dxfId="1058" priority="262">
      <formula>LEFT(R11,2)="🟣"</formula>
    </cfRule>
    <cfRule type="expression" dxfId="1057" priority="263">
      <formula>LEFT(R11,2)="🔵"</formula>
    </cfRule>
    <cfRule type="expression" dxfId="1056" priority="264">
      <formula>LEFT(R11,2)="✅"</formula>
    </cfRule>
    <cfRule type="expression" dxfId="1055" priority="337">
      <formula>LEFT(R12,2)="🔴"</formula>
    </cfRule>
    <cfRule type="expression" dxfId="1054" priority="338">
      <formula>LEFT(R12,2)="🟠"</formula>
    </cfRule>
    <cfRule type="expression" dxfId="1053" priority="339">
      <formula>LEFT(R12,2)="⛔"</formula>
    </cfRule>
    <cfRule type="expression" dxfId="1052" priority="340">
      <formula>LEFT(R12,2)="🟣"</formula>
    </cfRule>
    <cfRule type="expression" dxfId="1051" priority="341">
      <formula>LEFT(R12,2)="🔵"</formula>
    </cfRule>
    <cfRule type="expression" dxfId="1050" priority="342">
      <formula>LEFT(R12,2)="✅"</formula>
    </cfRule>
    <cfRule type="expression" dxfId="1049" priority="415">
      <formula>LEFT(R13,2)="🔴"</formula>
    </cfRule>
    <cfRule type="expression" dxfId="1048" priority="416">
      <formula>LEFT(R13,2)="🟠"</formula>
    </cfRule>
    <cfRule type="expression" dxfId="1047" priority="417">
      <formula>LEFT(R13,2)="⛔"</formula>
    </cfRule>
    <cfRule type="expression" dxfId="1046" priority="418">
      <formula>LEFT(R13,2)="🟣"</formula>
    </cfRule>
    <cfRule type="expression" dxfId="1045" priority="419">
      <formula>LEFT(R13,2)="🔵"</formula>
    </cfRule>
    <cfRule type="expression" dxfId="1044" priority="420">
      <formula>LEFT(R13,2)="✅"</formula>
    </cfRule>
    <cfRule type="expression" dxfId="1043" priority="493">
      <formula>LEFT(R14,2)="🔴"</formula>
    </cfRule>
    <cfRule type="expression" dxfId="1042" priority="494">
      <formula>LEFT(R14,2)="🟠"</formula>
    </cfRule>
    <cfRule type="expression" dxfId="1041" priority="495">
      <formula>LEFT(R14,2)="⛔"</formula>
    </cfRule>
    <cfRule type="expression" dxfId="1040" priority="496">
      <formula>LEFT(R14,2)="🟣"</formula>
    </cfRule>
    <cfRule type="expression" dxfId="1039" priority="497">
      <formula>LEFT(R14,2)="🔵"</formula>
    </cfRule>
    <cfRule type="expression" dxfId="1038" priority="498">
      <formula>LEFT(R14,2)="✅"</formula>
    </cfRule>
    <cfRule type="expression" dxfId="1037" priority="571">
      <formula>LEFT(R15,2)="🔴"</formula>
    </cfRule>
    <cfRule type="expression" dxfId="1036" priority="572">
      <formula>LEFT(R15,2)="🟠"</formula>
    </cfRule>
    <cfRule type="expression" dxfId="1035" priority="573">
      <formula>LEFT(R15,2)="⛔"</formula>
    </cfRule>
    <cfRule type="expression" dxfId="1034" priority="574">
      <formula>LEFT(R15,2)="🟣"</formula>
    </cfRule>
    <cfRule type="expression" dxfId="1033" priority="575">
      <formula>LEFT(R15,2)="🔵"</formula>
    </cfRule>
    <cfRule type="expression" dxfId="1032" priority="576">
      <formula>LEFT(R15,2)="✅"</formula>
    </cfRule>
    <cfRule type="expression" dxfId="1031" priority="649">
      <formula>LEFT(R16,2)="🔴"</formula>
    </cfRule>
    <cfRule type="expression" dxfId="1030" priority="650">
      <formula>LEFT(R16,2)="🟠"</formula>
    </cfRule>
    <cfRule type="expression" dxfId="1029" priority="651">
      <formula>LEFT(R16,2)="⛔"</formula>
    </cfRule>
    <cfRule type="expression" dxfId="1028" priority="652">
      <formula>LEFT(R16,2)="🟣"</formula>
    </cfRule>
    <cfRule type="expression" dxfId="1027" priority="653">
      <formula>LEFT(R16,2)="🔵"</formula>
    </cfRule>
    <cfRule type="expression" dxfId="1026" priority="654">
      <formula>LEFT(R16,2)="✅"</formula>
    </cfRule>
    <cfRule type="expression" dxfId="1025" priority="727">
      <formula>LEFT(R17,2)="🔴"</formula>
    </cfRule>
    <cfRule type="expression" dxfId="1024" priority="728">
      <formula>LEFT(R17,2)="🟠"</formula>
    </cfRule>
    <cfRule type="expression" dxfId="1023" priority="729">
      <formula>LEFT(R17,2)="⛔"</formula>
    </cfRule>
    <cfRule type="expression" dxfId="1022" priority="730">
      <formula>LEFT(R17,2)="🟣"</formula>
    </cfRule>
    <cfRule type="expression" dxfId="1021" priority="731">
      <formula>LEFT(R17,2)="🔵"</formula>
    </cfRule>
    <cfRule type="expression" dxfId="1020" priority="732">
      <formula>LEFT(R17,2)="✅"</formula>
    </cfRule>
    <cfRule type="expression" dxfId="1019" priority="805">
      <formula>LEFT(R18,2)="🔴"</formula>
    </cfRule>
    <cfRule type="expression" dxfId="1018" priority="806">
      <formula>LEFT(R18,2)="🟠"</formula>
    </cfRule>
    <cfRule type="expression" dxfId="1017" priority="807">
      <formula>LEFT(R18,2)="⛔"</formula>
    </cfRule>
    <cfRule type="expression" dxfId="1016" priority="808">
      <formula>LEFT(R18,2)="🟣"</formula>
    </cfRule>
    <cfRule type="expression" dxfId="1015" priority="809">
      <formula>LEFT(R18,2)="🔵"</formula>
    </cfRule>
    <cfRule type="expression" dxfId="1014" priority="810">
      <formula>LEFT(R18,2)="✅"</formula>
    </cfRule>
    <cfRule type="expression" dxfId="1013" priority="883">
      <formula>LEFT(R19,2)="🔴"</formula>
    </cfRule>
    <cfRule type="expression" dxfId="1012" priority="884">
      <formula>LEFT(R19,2)="🟠"</formula>
    </cfRule>
    <cfRule type="expression" dxfId="1011" priority="885">
      <formula>LEFT(R19,2)="⛔"</formula>
    </cfRule>
    <cfRule type="expression" dxfId="1010" priority="886">
      <formula>LEFT(R19,2)="🟣"</formula>
    </cfRule>
    <cfRule type="expression" dxfId="1009" priority="887">
      <formula>LEFT(R19,2)="🔵"</formula>
    </cfRule>
    <cfRule type="expression" dxfId="1008" priority="888">
      <formula>LEFT(R19,2)="✅"</formula>
    </cfRule>
    <cfRule type="expression" dxfId="1007" priority="961">
      <formula>LEFT(R20,2)="🔴"</formula>
    </cfRule>
    <cfRule type="expression" dxfId="1006" priority="962">
      <formula>LEFT(R20,2)="🟠"</formula>
    </cfRule>
    <cfRule type="expression" dxfId="1005" priority="963">
      <formula>LEFT(R20,2)="⛔"</formula>
    </cfRule>
    <cfRule type="expression" dxfId="1004" priority="964">
      <formula>LEFT(R20,2)="🟣"</formula>
    </cfRule>
    <cfRule type="expression" dxfId="1003" priority="965">
      <formula>LEFT(R20,2)="🔵"</formula>
    </cfRule>
    <cfRule type="expression" dxfId="1002" priority="966">
      <formula>LEFT(R20,2)="✅"</formula>
    </cfRule>
    <cfRule type="expression" dxfId="1001" priority="1039">
      <formula>LEFT(R21,2)="🔴"</formula>
    </cfRule>
    <cfRule type="expression" dxfId="1000" priority="1040">
      <formula>LEFT(R21,2)="🟠"</formula>
    </cfRule>
    <cfRule type="expression" dxfId="999" priority="1041">
      <formula>LEFT(R21,2)="⛔"</formula>
    </cfRule>
    <cfRule type="expression" dxfId="998" priority="1042">
      <formula>LEFT(R21,2)="🟣"</formula>
    </cfRule>
    <cfRule type="expression" dxfId="997" priority="1043">
      <formula>LEFT(R21,2)="🔵"</formula>
    </cfRule>
    <cfRule type="expression" dxfId="996" priority="1044">
      <formula>LEFT(R21,2)="✅"</formula>
    </cfRule>
    <cfRule type="expression" dxfId="995" priority="1117">
      <formula>LEFT(R22,2)="🔴"</formula>
    </cfRule>
    <cfRule type="expression" dxfId="994" priority="1118">
      <formula>LEFT(R22,2)="🟠"</formula>
    </cfRule>
    <cfRule type="expression" dxfId="993" priority="1119">
      <formula>LEFT(R22,2)="⛔"</formula>
    </cfRule>
    <cfRule type="expression" dxfId="992" priority="1120">
      <formula>LEFT(R22,2)="🟣"</formula>
    </cfRule>
    <cfRule type="expression" dxfId="991" priority="1121">
      <formula>LEFT(R22,2)="🔵"</formula>
    </cfRule>
    <cfRule type="expression" dxfId="990" priority="1122">
      <formula>LEFT(R22,2)="✅"</formula>
    </cfRule>
    <cfRule type="expression" dxfId="989" priority="1195">
      <formula>LEFT(R23,2)="🔴"</formula>
    </cfRule>
    <cfRule type="expression" dxfId="988" priority="1196">
      <formula>LEFT(R23,2)="🟠"</formula>
    </cfRule>
    <cfRule type="expression" dxfId="987" priority="1197">
      <formula>LEFT(R23,2)="⛔"</formula>
    </cfRule>
    <cfRule type="expression" dxfId="986" priority="1198">
      <formula>LEFT(R23,2)="🟣"</formula>
    </cfRule>
    <cfRule type="expression" dxfId="985" priority="1199">
      <formula>LEFT(R23,2)="🔵"</formula>
    </cfRule>
    <cfRule type="expression" dxfId="984" priority="1200">
      <formula>LEFT(R23,2)="✅"</formula>
    </cfRule>
    <cfRule type="expression" dxfId="983" priority="1273">
      <formula>LEFT(R24,2)="🔴"</formula>
    </cfRule>
    <cfRule type="expression" dxfId="982" priority="1274">
      <formula>LEFT(R24,2)="🟠"</formula>
    </cfRule>
    <cfRule type="expression" dxfId="981" priority="1275">
      <formula>LEFT(R24,2)="⛔"</formula>
    </cfRule>
    <cfRule type="expression" dxfId="980" priority="1276">
      <formula>LEFT(R24,2)="🟣"</formula>
    </cfRule>
    <cfRule type="expression" dxfId="979" priority="1277">
      <formula>LEFT(R24,2)="🔵"</formula>
    </cfRule>
    <cfRule type="expression" dxfId="978" priority="1278">
      <formula>LEFT(R24,2)="✅"</formula>
    </cfRule>
    <cfRule type="expression" dxfId="977" priority="1351">
      <formula>LEFT(R25,2)="🔴"</formula>
    </cfRule>
    <cfRule type="expression" dxfId="976" priority="1352">
      <formula>LEFT(R25,2)="🟠"</formula>
    </cfRule>
    <cfRule type="expression" dxfId="975" priority="1353">
      <formula>LEFT(R25,2)="⛔"</formula>
    </cfRule>
    <cfRule type="expression" dxfId="974" priority="1354">
      <formula>LEFT(R25,2)="🟣"</formula>
    </cfRule>
    <cfRule type="expression" dxfId="973" priority="1355">
      <formula>LEFT(R25,2)="🔵"</formula>
    </cfRule>
    <cfRule type="expression" dxfId="972" priority="1356">
      <formula>LEFT(R25,2)="✅"</formula>
    </cfRule>
    <cfRule type="expression" dxfId="971" priority="1429">
      <formula>LEFT(R26,2)="🔴"</formula>
    </cfRule>
    <cfRule type="expression" dxfId="970" priority="1430">
      <formula>LEFT(R26,2)="🟠"</formula>
    </cfRule>
    <cfRule type="expression" dxfId="969" priority="1431">
      <formula>LEFT(R26,2)="⛔"</formula>
    </cfRule>
    <cfRule type="expression" dxfId="968" priority="1432">
      <formula>LEFT(R26,2)="🟣"</formula>
    </cfRule>
    <cfRule type="expression" dxfId="967" priority="1433">
      <formula>LEFT(R26,2)="🔵"</formula>
    </cfRule>
    <cfRule type="expression" dxfId="966" priority="1434">
      <formula>LEFT(R26,2)="✅"</formula>
    </cfRule>
    <cfRule type="expression" dxfId="965" priority="1507">
      <formula>LEFT(R27,2)="🔴"</formula>
    </cfRule>
    <cfRule type="expression" dxfId="964" priority="1508">
      <formula>LEFT(R27,2)="🟠"</formula>
    </cfRule>
    <cfRule type="expression" dxfId="963" priority="1509">
      <formula>LEFT(R27,2)="⛔"</formula>
    </cfRule>
    <cfRule type="expression" dxfId="962" priority="1510">
      <formula>LEFT(R27,2)="🟣"</formula>
    </cfRule>
    <cfRule type="expression" dxfId="961" priority="1511">
      <formula>LEFT(R27,2)="🔵"</formula>
    </cfRule>
    <cfRule type="expression" dxfId="960" priority="1512">
      <formula>LEFT(R27,2)="✅"</formula>
    </cfRule>
  </conditionalFormatting>
  <conditionalFormatting sqref="U8:U27">
    <cfRule type="expression" dxfId="959" priority="31">
      <formula>LEFT(U8,2)="🔴"</formula>
    </cfRule>
    <cfRule type="expression" dxfId="958" priority="32">
      <formula>LEFT(U8,2)="🟠"</formula>
    </cfRule>
    <cfRule type="expression" dxfId="957" priority="33">
      <formula>LEFT(U8,2)="⛔"</formula>
    </cfRule>
    <cfRule type="expression" dxfId="956" priority="34">
      <formula>LEFT(U8,2)="🟣"</formula>
    </cfRule>
    <cfRule type="expression" dxfId="955" priority="35">
      <formula>LEFT(U8,2)="🔵"</formula>
    </cfRule>
    <cfRule type="expression" dxfId="954" priority="36">
      <formula>LEFT(U8,2)="✅"</formula>
    </cfRule>
    <cfRule type="expression" dxfId="953" priority="109">
      <formula>LEFT(U9,2)="🔴"</formula>
    </cfRule>
    <cfRule type="expression" dxfId="952" priority="110">
      <formula>LEFT(U9,2)="🟠"</formula>
    </cfRule>
    <cfRule type="expression" dxfId="951" priority="111">
      <formula>LEFT(U9,2)="⛔"</formula>
    </cfRule>
    <cfRule type="expression" dxfId="950" priority="112">
      <formula>LEFT(U9,2)="🟣"</formula>
    </cfRule>
    <cfRule type="expression" dxfId="949" priority="113">
      <formula>LEFT(U9,2)="🔵"</formula>
    </cfRule>
    <cfRule type="expression" dxfId="948" priority="114">
      <formula>LEFT(U9,2)="✅"</formula>
    </cfRule>
    <cfRule type="expression" dxfId="947" priority="187">
      <formula>LEFT(U10,2)="🔴"</formula>
    </cfRule>
    <cfRule type="expression" dxfId="946" priority="188">
      <formula>LEFT(U10,2)="🟠"</formula>
    </cfRule>
    <cfRule type="expression" dxfId="945" priority="189">
      <formula>LEFT(U10,2)="⛔"</formula>
    </cfRule>
    <cfRule type="expression" dxfId="944" priority="190">
      <formula>LEFT(U10,2)="🟣"</formula>
    </cfRule>
    <cfRule type="expression" dxfId="943" priority="191">
      <formula>LEFT(U10,2)="🔵"</formula>
    </cfRule>
    <cfRule type="expression" dxfId="942" priority="192">
      <formula>LEFT(U10,2)="✅"</formula>
    </cfRule>
    <cfRule type="expression" dxfId="941" priority="265">
      <formula>LEFT(U11,2)="🔴"</formula>
    </cfRule>
    <cfRule type="expression" dxfId="940" priority="266">
      <formula>LEFT(U11,2)="🟠"</formula>
    </cfRule>
    <cfRule type="expression" dxfId="939" priority="267">
      <formula>LEFT(U11,2)="⛔"</formula>
    </cfRule>
    <cfRule type="expression" dxfId="938" priority="268">
      <formula>LEFT(U11,2)="🟣"</formula>
    </cfRule>
    <cfRule type="expression" dxfId="937" priority="269">
      <formula>LEFT(U11,2)="🔵"</formula>
    </cfRule>
    <cfRule type="expression" dxfId="936" priority="270">
      <formula>LEFT(U11,2)="✅"</formula>
    </cfRule>
    <cfRule type="expression" dxfId="935" priority="343">
      <formula>LEFT(U12,2)="🔴"</formula>
    </cfRule>
    <cfRule type="expression" dxfId="934" priority="344">
      <formula>LEFT(U12,2)="🟠"</formula>
    </cfRule>
    <cfRule type="expression" dxfId="933" priority="345">
      <formula>LEFT(U12,2)="⛔"</formula>
    </cfRule>
    <cfRule type="expression" dxfId="932" priority="346">
      <formula>LEFT(U12,2)="🟣"</formula>
    </cfRule>
    <cfRule type="expression" dxfId="931" priority="347">
      <formula>LEFT(U12,2)="🔵"</formula>
    </cfRule>
    <cfRule type="expression" dxfId="930" priority="348">
      <formula>LEFT(U12,2)="✅"</formula>
    </cfRule>
    <cfRule type="expression" dxfId="929" priority="421">
      <formula>LEFT(U13,2)="🔴"</formula>
    </cfRule>
    <cfRule type="expression" dxfId="928" priority="422">
      <formula>LEFT(U13,2)="🟠"</formula>
    </cfRule>
    <cfRule type="expression" dxfId="927" priority="423">
      <formula>LEFT(U13,2)="⛔"</formula>
    </cfRule>
    <cfRule type="expression" dxfId="926" priority="424">
      <formula>LEFT(U13,2)="🟣"</formula>
    </cfRule>
    <cfRule type="expression" dxfId="925" priority="425">
      <formula>LEFT(U13,2)="🔵"</formula>
    </cfRule>
    <cfRule type="expression" dxfId="924" priority="426">
      <formula>LEFT(U13,2)="✅"</formula>
    </cfRule>
    <cfRule type="expression" dxfId="923" priority="499">
      <formula>LEFT(U14,2)="🔴"</formula>
    </cfRule>
    <cfRule type="expression" dxfId="922" priority="500">
      <formula>LEFT(U14,2)="🟠"</formula>
    </cfRule>
    <cfRule type="expression" dxfId="921" priority="501">
      <formula>LEFT(U14,2)="⛔"</formula>
    </cfRule>
    <cfRule type="expression" dxfId="920" priority="502">
      <formula>LEFT(U14,2)="🟣"</formula>
    </cfRule>
    <cfRule type="expression" dxfId="919" priority="503">
      <formula>LEFT(U14,2)="🔵"</formula>
    </cfRule>
    <cfRule type="expression" dxfId="918" priority="504">
      <formula>LEFT(U14,2)="✅"</formula>
    </cfRule>
    <cfRule type="expression" dxfId="917" priority="577">
      <formula>LEFT(U15,2)="🔴"</formula>
    </cfRule>
    <cfRule type="expression" dxfId="916" priority="578">
      <formula>LEFT(U15,2)="🟠"</formula>
    </cfRule>
    <cfRule type="expression" dxfId="915" priority="579">
      <formula>LEFT(U15,2)="⛔"</formula>
    </cfRule>
    <cfRule type="expression" dxfId="914" priority="580">
      <formula>LEFT(U15,2)="🟣"</formula>
    </cfRule>
    <cfRule type="expression" dxfId="913" priority="581">
      <formula>LEFT(U15,2)="🔵"</formula>
    </cfRule>
    <cfRule type="expression" dxfId="912" priority="582">
      <formula>LEFT(U15,2)="✅"</formula>
    </cfRule>
    <cfRule type="expression" dxfId="911" priority="655">
      <formula>LEFT(U16,2)="🔴"</formula>
    </cfRule>
    <cfRule type="expression" dxfId="910" priority="656">
      <formula>LEFT(U16,2)="🟠"</formula>
    </cfRule>
    <cfRule type="expression" dxfId="909" priority="657">
      <formula>LEFT(U16,2)="⛔"</formula>
    </cfRule>
    <cfRule type="expression" dxfId="908" priority="658">
      <formula>LEFT(U16,2)="🟣"</formula>
    </cfRule>
    <cfRule type="expression" dxfId="907" priority="659">
      <formula>LEFT(U16,2)="🔵"</formula>
    </cfRule>
    <cfRule type="expression" dxfId="906" priority="660">
      <formula>LEFT(U16,2)="✅"</formula>
    </cfRule>
    <cfRule type="expression" dxfId="905" priority="733">
      <formula>LEFT(U17,2)="🔴"</formula>
    </cfRule>
    <cfRule type="expression" dxfId="904" priority="734">
      <formula>LEFT(U17,2)="🟠"</formula>
    </cfRule>
    <cfRule type="expression" dxfId="903" priority="735">
      <formula>LEFT(U17,2)="⛔"</formula>
    </cfRule>
    <cfRule type="expression" dxfId="902" priority="736">
      <formula>LEFT(U17,2)="🟣"</formula>
    </cfRule>
    <cfRule type="expression" dxfId="901" priority="737">
      <formula>LEFT(U17,2)="🔵"</formula>
    </cfRule>
    <cfRule type="expression" dxfId="900" priority="738">
      <formula>LEFT(U17,2)="✅"</formula>
    </cfRule>
    <cfRule type="expression" dxfId="899" priority="811">
      <formula>LEFT(U18,2)="🔴"</formula>
    </cfRule>
    <cfRule type="expression" dxfId="898" priority="812">
      <formula>LEFT(U18,2)="🟠"</formula>
    </cfRule>
    <cfRule type="expression" dxfId="897" priority="813">
      <formula>LEFT(U18,2)="⛔"</formula>
    </cfRule>
    <cfRule type="expression" dxfId="896" priority="814">
      <formula>LEFT(U18,2)="🟣"</formula>
    </cfRule>
    <cfRule type="expression" dxfId="895" priority="815">
      <formula>LEFT(U18,2)="🔵"</formula>
    </cfRule>
    <cfRule type="expression" dxfId="894" priority="816">
      <formula>LEFT(U18,2)="✅"</formula>
    </cfRule>
    <cfRule type="expression" dxfId="893" priority="889">
      <formula>LEFT(U19,2)="🔴"</formula>
    </cfRule>
    <cfRule type="expression" dxfId="892" priority="890">
      <formula>LEFT(U19,2)="🟠"</formula>
    </cfRule>
    <cfRule type="expression" dxfId="891" priority="891">
      <formula>LEFT(U19,2)="⛔"</formula>
    </cfRule>
    <cfRule type="expression" dxfId="890" priority="892">
      <formula>LEFT(U19,2)="🟣"</formula>
    </cfRule>
    <cfRule type="expression" dxfId="889" priority="893">
      <formula>LEFT(U19,2)="🔵"</formula>
    </cfRule>
    <cfRule type="expression" dxfId="888" priority="894">
      <formula>LEFT(U19,2)="✅"</formula>
    </cfRule>
    <cfRule type="expression" dxfId="887" priority="967">
      <formula>LEFT(U20,2)="🔴"</formula>
    </cfRule>
    <cfRule type="expression" dxfId="886" priority="968">
      <formula>LEFT(U20,2)="🟠"</formula>
    </cfRule>
    <cfRule type="expression" dxfId="885" priority="969">
      <formula>LEFT(U20,2)="⛔"</formula>
    </cfRule>
    <cfRule type="expression" dxfId="884" priority="970">
      <formula>LEFT(U20,2)="🟣"</formula>
    </cfRule>
    <cfRule type="expression" dxfId="883" priority="971">
      <formula>LEFT(U20,2)="🔵"</formula>
    </cfRule>
    <cfRule type="expression" dxfId="882" priority="972">
      <formula>LEFT(U20,2)="✅"</formula>
    </cfRule>
    <cfRule type="expression" dxfId="881" priority="1045">
      <formula>LEFT(U21,2)="🔴"</formula>
    </cfRule>
    <cfRule type="expression" dxfId="880" priority="1046">
      <formula>LEFT(U21,2)="🟠"</formula>
    </cfRule>
    <cfRule type="expression" dxfId="879" priority="1047">
      <formula>LEFT(U21,2)="⛔"</formula>
    </cfRule>
    <cfRule type="expression" dxfId="878" priority="1048">
      <formula>LEFT(U21,2)="🟣"</formula>
    </cfRule>
    <cfRule type="expression" dxfId="877" priority="1049">
      <formula>LEFT(U21,2)="🔵"</formula>
    </cfRule>
    <cfRule type="expression" dxfId="876" priority="1050">
      <formula>LEFT(U21,2)="✅"</formula>
    </cfRule>
    <cfRule type="expression" dxfId="875" priority="1123">
      <formula>LEFT(U22,2)="🔴"</formula>
    </cfRule>
    <cfRule type="expression" dxfId="874" priority="1124">
      <formula>LEFT(U22,2)="🟠"</formula>
    </cfRule>
    <cfRule type="expression" dxfId="873" priority="1125">
      <formula>LEFT(U22,2)="⛔"</formula>
    </cfRule>
    <cfRule type="expression" dxfId="872" priority="1126">
      <formula>LEFT(U22,2)="🟣"</formula>
    </cfRule>
    <cfRule type="expression" dxfId="871" priority="1127">
      <formula>LEFT(U22,2)="🔵"</formula>
    </cfRule>
    <cfRule type="expression" dxfId="870" priority="1128">
      <formula>LEFT(U22,2)="✅"</formula>
    </cfRule>
    <cfRule type="expression" dxfId="869" priority="1201">
      <formula>LEFT(U23,2)="🔴"</formula>
    </cfRule>
    <cfRule type="expression" dxfId="868" priority="1202">
      <formula>LEFT(U23,2)="🟠"</formula>
    </cfRule>
    <cfRule type="expression" dxfId="867" priority="1203">
      <formula>LEFT(U23,2)="⛔"</formula>
    </cfRule>
    <cfRule type="expression" dxfId="866" priority="1204">
      <formula>LEFT(U23,2)="🟣"</formula>
    </cfRule>
    <cfRule type="expression" dxfId="865" priority="1205">
      <formula>LEFT(U23,2)="🔵"</formula>
    </cfRule>
    <cfRule type="expression" dxfId="864" priority="1206">
      <formula>LEFT(U23,2)="✅"</formula>
    </cfRule>
    <cfRule type="expression" dxfId="863" priority="1279">
      <formula>LEFT(U24,2)="🔴"</formula>
    </cfRule>
    <cfRule type="expression" dxfId="862" priority="1280">
      <formula>LEFT(U24,2)="🟠"</formula>
    </cfRule>
    <cfRule type="expression" dxfId="861" priority="1281">
      <formula>LEFT(U24,2)="⛔"</formula>
    </cfRule>
    <cfRule type="expression" dxfId="860" priority="1282">
      <formula>LEFT(U24,2)="🟣"</formula>
    </cfRule>
    <cfRule type="expression" dxfId="859" priority="1283">
      <formula>LEFT(U24,2)="🔵"</formula>
    </cfRule>
    <cfRule type="expression" dxfId="858" priority="1284">
      <formula>LEFT(U24,2)="✅"</formula>
    </cfRule>
    <cfRule type="expression" dxfId="857" priority="1357">
      <formula>LEFT(U25,2)="🔴"</formula>
    </cfRule>
    <cfRule type="expression" dxfId="856" priority="1358">
      <formula>LEFT(U25,2)="🟠"</formula>
    </cfRule>
    <cfRule type="expression" dxfId="855" priority="1359">
      <formula>LEFT(U25,2)="⛔"</formula>
    </cfRule>
    <cfRule type="expression" dxfId="854" priority="1360">
      <formula>LEFT(U25,2)="🟣"</formula>
    </cfRule>
    <cfRule type="expression" dxfId="853" priority="1361">
      <formula>LEFT(U25,2)="🔵"</formula>
    </cfRule>
    <cfRule type="expression" dxfId="852" priority="1362">
      <formula>LEFT(U25,2)="✅"</formula>
    </cfRule>
    <cfRule type="expression" dxfId="851" priority="1435">
      <formula>LEFT(U26,2)="🔴"</formula>
    </cfRule>
    <cfRule type="expression" dxfId="850" priority="1436">
      <formula>LEFT(U26,2)="🟠"</formula>
    </cfRule>
    <cfRule type="expression" dxfId="849" priority="1437">
      <formula>LEFT(U26,2)="⛔"</formula>
    </cfRule>
    <cfRule type="expression" dxfId="848" priority="1438">
      <formula>LEFT(U26,2)="🟣"</formula>
    </cfRule>
    <cfRule type="expression" dxfId="847" priority="1439">
      <formula>LEFT(U26,2)="🔵"</formula>
    </cfRule>
    <cfRule type="expression" dxfId="846" priority="1440">
      <formula>LEFT(U26,2)="✅"</formula>
    </cfRule>
    <cfRule type="expression" dxfId="845" priority="1513">
      <formula>LEFT(U27,2)="🔴"</formula>
    </cfRule>
    <cfRule type="expression" dxfId="844" priority="1514">
      <formula>LEFT(U27,2)="🟠"</formula>
    </cfRule>
    <cfRule type="expression" dxfId="843" priority="1515">
      <formula>LEFT(U27,2)="⛔"</formula>
    </cfRule>
    <cfRule type="expression" dxfId="842" priority="1516">
      <formula>LEFT(U27,2)="🟣"</formula>
    </cfRule>
    <cfRule type="expression" dxfId="841" priority="1517">
      <formula>LEFT(U27,2)="🔵"</formula>
    </cfRule>
    <cfRule type="expression" dxfId="840" priority="1518">
      <formula>LEFT(U27,2)="✅"</formula>
    </cfRule>
  </conditionalFormatting>
  <conditionalFormatting sqref="X8:X27">
    <cfRule type="expression" dxfId="839" priority="37">
      <formula>LEFT(X8,2)="🔴"</formula>
    </cfRule>
    <cfRule type="expression" dxfId="838" priority="38">
      <formula>LEFT(X8,2)="🟠"</formula>
    </cfRule>
    <cfRule type="expression" dxfId="837" priority="39">
      <formula>LEFT(X8,2)="⛔"</formula>
    </cfRule>
    <cfRule type="expression" dxfId="836" priority="40">
      <formula>LEFT(X8,2)="🟣"</formula>
    </cfRule>
    <cfRule type="expression" dxfId="835" priority="41">
      <formula>LEFT(X8,2)="🔵"</formula>
    </cfRule>
    <cfRule type="expression" dxfId="834" priority="42">
      <formula>LEFT(X8,2)="✅"</formula>
    </cfRule>
    <cfRule type="expression" dxfId="833" priority="115">
      <formula>LEFT(X9,2)="🔴"</formula>
    </cfRule>
    <cfRule type="expression" dxfId="832" priority="116">
      <formula>LEFT(X9,2)="🟠"</formula>
    </cfRule>
    <cfRule type="expression" dxfId="831" priority="117">
      <formula>LEFT(X9,2)="⛔"</formula>
    </cfRule>
    <cfRule type="expression" dxfId="830" priority="118">
      <formula>LEFT(X9,2)="🟣"</formula>
    </cfRule>
    <cfRule type="expression" dxfId="829" priority="119">
      <formula>LEFT(X9,2)="🔵"</formula>
    </cfRule>
    <cfRule type="expression" dxfId="828" priority="120">
      <formula>LEFT(X9,2)="✅"</formula>
    </cfRule>
    <cfRule type="expression" dxfId="827" priority="193">
      <formula>LEFT(X10,2)="🔴"</formula>
    </cfRule>
    <cfRule type="expression" dxfId="826" priority="194">
      <formula>LEFT(X10,2)="🟠"</formula>
    </cfRule>
    <cfRule type="expression" dxfId="825" priority="195">
      <formula>LEFT(X10,2)="⛔"</formula>
    </cfRule>
    <cfRule type="expression" dxfId="824" priority="196">
      <formula>LEFT(X10,2)="🟣"</formula>
    </cfRule>
    <cfRule type="expression" dxfId="823" priority="197">
      <formula>LEFT(X10,2)="🔵"</formula>
    </cfRule>
    <cfRule type="expression" dxfId="822" priority="198">
      <formula>LEFT(X10,2)="✅"</formula>
    </cfRule>
    <cfRule type="expression" dxfId="821" priority="271">
      <formula>LEFT(X11,2)="🔴"</formula>
    </cfRule>
    <cfRule type="expression" dxfId="820" priority="272">
      <formula>LEFT(X11,2)="🟠"</formula>
    </cfRule>
    <cfRule type="expression" dxfId="819" priority="273">
      <formula>LEFT(X11,2)="⛔"</formula>
    </cfRule>
    <cfRule type="expression" dxfId="818" priority="274">
      <formula>LEFT(X11,2)="🟣"</formula>
    </cfRule>
    <cfRule type="expression" dxfId="817" priority="275">
      <formula>LEFT(X11,2)="🔵"</formula>
    </cfRule>
    <cfRule type="expression" dxfId="816" priority="276">
      <formula>LEFT(X11,2)="✅"</formula>
    </cfRule>
    <cfRule type="expression" dxfId="815" priority="349">
      <formula>LEFT(X12,2)="🔴"</formula>
    </cfRule>
    <cfRule type="expression" dxfId="814" priority="350">
      <formula>LEFT(X12,2)="🟠"</formula>
    </cfRule>
    <cfRule type="expression" dxfId="813" priority="351">
      <formula>LEFT(X12,2)="⛔"</formula>
    </cfRule>
    <cfRule type="expression" dxfId="812" priority="352">
      <formula>LEFT(X12,2)="🟣"</formula>
    </cfRule>
    <cfRule type="expression" dxfId="811" priority="353">
      <formula>LEFT(X12,2)="🔵"</formula>
    </cfRule>
    <cfRule type="expression" dxfId="810" priority="354">
      <formula>LEFT(X12,2)="✅"</formula>
    </cfRule>
    <cfRule type="expression" dxfId="809" priority="427">
      <formula>LEFT(X13,2)="🔴"</formula>
    </cfRule>
    <cfRule type="expression" dxfId="808" priority="428">
      <formula>LEFT(X13,2)="🟠"</formula>
    </cfRule>
    <cfRule type="expression" dxfId="807" priority="429">
      <formula>LEFT(X13,2)="⛔"</formula>
    </cfRule>
    <cfRule type="expression" dxfId="806" priority="430">
      <formula>LEFT(X13,2)="🟣"</formula>
    </cfRule>
    <cfRule type="expression" dxfId="805" priority="431">
      <formula>LEFT(X13,2)="🔵"</formula>
    </cfRule>
    <cfRule type="expression" dxfId="804" priority="432">
      <formula>LEFT(X13,2)="✅"</formula>
    </cfRule>
    <cfRule type="expression" dxfId="803" priority="505">
      <formula>LEFT(X14,2)="🔴"</formula>
    </cfRule>
    <cfRule type="expression" dxfId="802" priority="506">
      <formula>LEFT(X14,2)="🟠"</formula>
    </cfRule>
    <cfRule type="expression" dxfId="801" priority="507">
      <formula>LEFT(X14,2)="⛔"</formula>
    </cfRule>
    <cfRule type="expression" dxfId="800" priority="508">
      <formula>LEFT(X14,2)="🟣"</formula>
    </cfRule>
    <cfRule type="expression" dxfId="799" priority="509">
      <formula>LEFT(X14,2)="🔵"</formula>
    </cfRule>
    <cfRule type="expression" dxfId="798" priority="510">
      <formula>LEFT(X14,2)="✅"</formula>
    </cfRule>
    <cfRule type="expression" dxfId="797" priority="583">
      <formula>LEFT(X15,2)="🔴"</formula>
    </cfRule>
    <cfRule type="expression" dxfId="796" priority="584">
      <formula>LEFT(X15,2)="🟠"</formula>
    </cfRule>
    <cfRule type="expression" dxfId="795" priority="585">
      <formula>LEFT(X15,2)="⛔"</formula>
    </cfRule>
    <cfRule type="expression" dxfId="794" priority="586">
      <formula>LEFT(X15,2)="🟣"</formula>
    </cfRule>
    <cfRule type="expression" dxfId="793" priority="587">
      <formula>LEFT(X15,2)="🔵"</formula>
    </cfRule>
    <cfRule type="expression" dxfId="792" priority="588">
      <formula>LEFT(X15,2)="✅"</formula>
    </cfRule>
    <cfRule type="expression" dxfId="791" priority="661">
      <formula>LEFT(X16,2)="🔴"</formula>
    </cfRule>
    <cfRule type="expression" dxfId="790" priority="662">
      <formula>LEFT(X16,2)="🟠"</formula>
    </cfRule>
    <cfRule type="expression" dxfId="789" priority="663">
      <formula>LEFT(X16,2)="⛔"</formula>
    </cfRule>
    <cfRule type="expression" dxfId="788" priority="664">
      <formula>LEFT(X16,2)="🟣"</formula>
    </cfRule>
    <cfRule type="expression" dxfId="787" priority="665">
      <formula>LEFT(X16,2)="🔵"</formula>
    </cfRule>
    <cfRule type="expression" dxfId="786" priority="666">
      <formula>LEFT(X16,2)="✅"</formula>
    </cfRule>
    <cfRule type="expression" dxfId="785" priority="739">
      <formula>LEFT(X17,2)="🔴"</formula>
    </cfRule>
    <cfRule type="expression" dxfId="784" priority="740">
      <formula>LEFT(X17,2)="🟠"</formula>
    </cfRule>
    <cfRule type="expression" dxfId="783" priority="741">
      <formula>LEFT(X17,2)="⛔"</formula>
    </cfRule>
    <cfRule type="expression" dxfId="782" priority="742">
      <formula>LEFT(X17,2)="🟣"</formula>
    </cfRule>
    <cfRule type="expression" dxfId="781" priority="743">
      <formula>LEFT(X17,2)="🔵"</formula>
    </cfRule>
    <cfRule type="expression" dxfId="780" priority="744">
      <formula>LEFT(X17,2)="✅"</formula>
    </cfRule>
    <cfRule type="expression" dxfId="779" priority="817">
      <formula>LEFT(X18,2)="🔴"</formula>
    </cfRule>
    <cfRule type="expression" dxfId="778" priority="818">
      <formula>LEFT(X18,2)="🟠"</formula>
    </cfRule>
    <cfRule type="expression" dxfId="777" priority="819">
      <formula>LEFT(X18,2)="⛔"</formula>
    </cfRule>
    <cfRule type="expression" dxfId="776" priority="820">
      <formula>LEFT(X18,2)="🟣"</formula>
    </cfRule>
    <cfRule type="expression" dxfId="775" priority="821">
      <formula>LEFT(X18,2)="🔵"</formula>
    </cfRule>
    <cfRule type="expression" dxfId="774" priority="822">
      <formula>LEFT(X18,2)="✅"</formula>
    </cfRule>
    <cfRule type="expression" dxfId="773" priority="895">
      <formula>LEFT(X19,2)="🔴"</formula>
    </cfRule>
    <cfRule type="expression" dxfId="772" priority="896">
      <formula>LEFT(X19,2)="🟠"</formula>
    </cfRule>
    <cfRule type="expression" dxfId="771" priority="897">
      <formula>LEFT(X19,2)="⛔"</formula>
    </cfRule>
    <cfRule type="expression" dxfId="770" priority="898">
      <formula>LEFT(X19,2)="🟣"</formula>
    </cfRule>
    <cfRule type="expression" dxfId="769" priority="899">
      <formula>LEFT(X19,2)="🔵"</formula>
    </cfRule>
    <cfRule type="expression" dxfId="768" priority="900">
      <formula>LEFT(X19,2)="✅"</formula>
    </cfRule>
    <cfRule type="expression" dxfId="767" priority="973">
      <formula>LEFT(X20,2)="🔴"</formula>
    </cfRule>
    <cfRule type="expression" dxfId="766" priority="974">
      <formula>LEFT(X20,2)="🟠"</formula>
    </cfRule>
    <cfRule type="expression" dxfId="765" priority="975">
      <formula>LEFT(X20,2)="⛔"</formula>
    </cfRule>
    <cfRule type="expression" dxfId="764" priority="976">
      <formula>LEFT(X20,2)="🟣"</formula>
    </cfRule>
    <cfRule type="expression" dxfId="763" priority="977">
      <formula>LEFT(X20,2)="🔵"</formula>
    </cfRule>
    <cfRule type="expression" dxfId="762" priority="978">
      <formula>LEFT(X20,2)="✅"</formula>
    </cfRule>
    <cfRule type="expression" dxfId="761" priority="1051">
      <formula>LEFT(X21,2)="🔴"</formula>
    </cfRule>
    <cfRule type="expression" dxfId="760" priority="1052">
      <formula>LEFT(X21,2)="🟠"</formula>
    </cfRule>
    <cfRule type="expression" dxfId="759" priority="1053">
      <formula>LEFT(X21,2)="⛔"</formula>
    </cfRule>
    <cfRule type="expression" dxfId="758" priority="1054">
      <formula>LEFT(X21,2)="🟣"</formula>
    </cfRule>
    <cfRule type="expression" dxfId="757" priority="1055">
      <formula>LEFT(X21,2)="🔵"</formula>
    </cfRule>
    <cfRule type="expression" dxfId="756" priority="1056">
      <formula>LEFT(X21,2)="✅"</formula>
    </cfRule>
    <cfRule type="expression" dxfId="755" priority="1129">
      <formula>LEFT(X22,2)="🔴"</formula>
    </cfRule>
    <cfRule type="expression" dxfId="754" priority="1130">
      <formula>LEFT(X22,2)="🟠"</formula>
    </cfRule>
    <cfRule type="expression" dxfId="753" priority="1131">
      <formula>LEFT(X22,2)="⛔"</formula>
    </cfRule>
    <cfRule type="expression" dxfId="752" priority="1132">
      <formula>LEFT(X22,2)="🟣"</formula>
    </cfRule>
    <cfRule type="expression" dxfId="751" priority="1133">
      <formula>LEFT(X22,2)="🔵"</formula>
    </cfRule>
    <cfRule type="expression" dxfId="750" priority="1134">
      <formula>LEFT(X22,2)="✅"</formula>
    </cfRule>
    <cfRule type="expression" dxfId="749" priority="1207">
      <formula>LEFT(X23,2)="🔴"</formula>
    </cfRule>
    <cfRule type="expression" dxfId="748" priority="1208">
      <formula>LEFT(X23,2)="🟠"</formula>
    </cfRule>
    <cfRule type="expression" dxfId="747" priority="1209">
      <formula>LEFT(X23,2)="⛔"</formula>
    </cfRule>
    <cfRule type="expression" dxfId="746" priority="1210">
      <formula>LEFT(X23,2)="🟣"</formula>
    </cfRule>
    <cfRule type="expression" dxfId="745" priority="1211">
      <formula>LEFT(X23,2)="🔵"</formula>
    </cfRule>
    <cfRule type="expression" dxfId="744" priority="1212">
      <formula>LEFT(X23,2)="✅"</formula>
    </cfRule>
    <cfRule type="expression" dxfId="743" priority="1285">
      <formula>LEFT(X24,2)="🔴"</formula>
    </cfRule>
    <cfRule type="expression" dxfId="742" priority="1286">
      <formula>LEFT(X24,2)="🟠"</formula>
    </cfRule>
    <cfRule type="expression" dxfId="741" priority="1287">
      <formula>LEFT(X24,2)="⛔"</formula>
    </cfRule>
    <cfRule type="expression" dxfId="740" priority="1288">
      <formula>LEFT(X24,2)="🟣"</formula>
    </cfRule>
    <cfRule type="expression" dxfId="739" priority="1289">
      <formula>LEFT(X24,2)="🔵"</formula>
    </cfRule>
    <cfRule type="expression" dxfId="738" priority="1290">
      <formula>LEFT(X24,2)="✅"</formula>
    </cfRule>
    <cfRule type="expression" dxfId="737" priority="1363">
      <formula>LEFT(X25,2)="🔴"</formula>
    </cfRule>
    <cfRule type="expression" dxfId="736" priority="1364">
      <formula>LEFT(X25,2)="🟠"</formula>
    </cfRule>
    <cfRule type="expression" dxfId="735" priority="1365">
      <formula>LEFT(X25,2)="⛔"</formula>
    </cfRule>
    <cfRule type="expression" dxfId="734" priority="1366">
      <formula>LEFT(X25,2)="🟣"</formula>
    </cfRule>
    <cfRule type="expression" dxfId="733" priority="1367">
      <formula>LEFT(X25,2)="🔵"</formula>
    </cfRule>
    <cfRule type="expression" dxfId="732" priority="1368">
      <formula>LEFT(X25,2)="✅"</formula>
    </cfRule>
    <cfRule type="expression" dxfId="731" priority="1441">
      <formula>LEFT(X26,2)="🔴"</formula>
    </cfRule>
    <cfRule type="expression" dxfId="730" priority="1442">
      <formula>LEFT(X26,2)="🟠"</formula>
    </cfRule>
    <cfRule type="expression" dxfId="729" priority="1443">
      <formula>LEFT(X26,2)="⛔"</formula>
    </cfRule>
    <cfRule type="expression" dxfId="728" priority="1444">
      <formula>LEFT(X26,2)="🟣"</formula>
    </cfRule>
    <cfRule type="expression" dxfId="727" priority="1445">
      <formula>LEFT(X26,2)="🔵"</formula>
    </cfRule>
    <cfRule type="expression" dxfId="726" priority="1446">
      <formula>LEFT(X26,2)="✅"</formula>
    </cfRule>
    <cfRule type="expression" dxfId="725" priority="1519">
      <formula>LEFT(X27,2)="🔴"</formula>
    </cfRule>
    <cfRule type="expression" dxfId="724" priority="1520">
      <formula>LEFT(X27,2)="🟠"</formula>
    </cfRule>
    <cfRule type="expression" dxfId="723" priority="1521">
      <formula>LEFT(X27,2)="⛔"</formula>
    </cfRule>
    <cfRule type="expression" dxfId="722" priority="1522">
      <formula>LEFT(X27,2)="🟣"</formula>
    </cfRule>
    <cfRule type="expression" dxfId="721" priority="1523">
      <formula>LEFT(X27,2)="🔵"</formula>
    </cfRule>
    <cfRule type="expression" dxfId="720" priority="1524">
      <formula>LEFT(X27,2)="✅"</formula>
    </cfRule>
  </conditionalFormatting>
  <conditionalFormatting sqref="AA8:AA27">
    <cfRule type="expression" dxfId="719" priority="43">
      <formula>LEFT(AA8,2)="🔴"</formula>
    </cfRule>
    <cfRule type="expression" dxfId="718" priority="44">
      <formula>LEFT(AA8,2)="🟠"</formula>
    </cfRule>
    <cfRule type="expression" dxfId="717" priority="45">
      <formula>LEFT(AA8,2)="⛔"</formula>
    </cfRule>
    <cfRule type="expression" dxfId="716" priority="46">
      <formula>LEFT(AA8,2)="🟣"</formula>
    </cfRule>
    <cfRule type="expression" dxfId="715" priority="47">
      <formula>LEFT(AA8,2)="🔵"</formula>
    </cfRule>
    <cfRule type="expression" dxfId="714" priority="48">
      <formula>LEFT(AA8,2)="✅"</formula>
    </cfRule>
    <cfRule type="expression" dxfId="713" priority="121">
      <formula>LEFT(AA9,2)="🔴"</formula>
    </cfRule>
    <cfRule type="expression" dxfId="712" priority="122">
      <formula>LEFT(AA9,2)="🟠"</formula>
    </cfRule>
    <cfRule type="expression" dxfId="711" priority="123">
      <formula>LEFT(AA9,2)="⛔"</formula>
    </cfRule>
    <cfRule type="expression" dxfId="710" priority="124">
      <formula>LEFT(AA9,2)="🟣"</formula>
    </cfRule>
    <cfRule type="expression" dxfId="709" priority="125">
      <formula>LEFT(AA9,2)="🔵"</formula>
    </cfRule>
    <cfRule type="expression" dxfId="708" priority="126">
      <formula>LEFT(AA9,2)="✅"</formula>
    </cfRule>
    <cfRule type="expression" dxfId="707" priority="199">
      <formula>LEFT(AA10,2)="🔴"</formula>
    </cfRule>
    <cfRule type="expression" dxfId="706" priority="200">
      <formula>LEFT(AA10,2)="🟠"</formula>
    </cfRule>
    <cfRule type="expression" dxfId="705" priority="201">
      <formula>LEFT(AA10,2)="⛔"</formula>
    </cfRule>
    <cfRule type="expression" dxfId="704" priority="202">
      <formula>LEFT(AA10,2)="🟣"</formula>
    </cfRule>
    <cfRule type="expression" dxfId="703" priority="203">
      <formula>LEFT(AA10,2)="🔵"</formula>
    </cfRule>
    <cfRule type="expression" dxfId="702" priority="204">
      <formula>LEFT(AA10,2)="✅"</formula>
    </cfRule>
    <cfRule type="expression" dxfId="701" priority="277">
      <formula>LEFT(AA11,2)="🔴"</formula>
    </cfRule>
    <cfRule type="expression" dxfId="700" priority="278">
      <formula>LEFT(AA11,2)="🟠"</formula>
    </cfRule>
    <cfRule type="expression" dxfId="699" priority="279">
      <formula>LEFT(AA11,2)="⛔"</formula>
    </cfRule>
    <cfRule type="expression" dxfId="698" priority="280">
      <formula>LEFT(AA11,2)="🟣"</formula>
    </cfRule>
    <cfRule type="expression" dxfId="697" priority="281">
      <formula>LEFT(AA11,2)="🔵"</formula>
    </cfRule>
    <cfRule type="expression" dxfId="696" priority="282">
      <formula>LEFT(AA11,2)="✅"</formula>
    </cfRule>
    <cfRule type="expression" dxfId="695" priority="355">
      <formula>LEFT(AA12,2)="🔴"</formula>
    </cfRule>
    <cfRule type="expression" dxfId="694" priority="356">
      <formula>LEFT(AA12,2)="🟠"</formula>
    </cfRule>
    <cfRule type="expression" dxfId="693" priority="357">
      <formula>LEFT(AA12,2)="⛔"</formula>
    </cfRule>
    <cfRule type="expression" dxfId="692" priority="358">
      <formula>LEFT(AA12,2)="🟣"</formula>
    </cfRule>
    <cfRule type="expression" dxfId="691" priority="359">
      <formula>LEFT(AA12,2)="🔵"</formula>
    </cfRule>
    <cfRule type="expression" dxfId="690" priority="360">
      <formula>LEFT(AA12,2)="✅"</formula>
    </cfRule>
    <cfRule type="expression" dxfId="689" priority="433">
      <formula>LEFT(AA13,2)="🔴"</formula>
    </cfRule>
    <cfRule type="expression" dxfId="688" priority="434">
      <formula>LEFT(AA13,2)="🟠"</formula>
    </cfRule>
    <cfRule type="expression" dxfId="687" priority="435">
      <formula>LEFT(AA13,2)="⛔"</formula>
    </cfRule>
    <cfRule type="expression" dxfId="686" priority="436">
      <formula>LEFT(AA13,2)="🟣"</formula>
    </cfRule>
    <cfRule type="expression" dxfId="685" priority="437">
      <formula>LEFT(AA13,2)="🔵"</formula>
    </cfRule>
    <cfRule type="expression" dxfId="684" priority="438">
      <formula>LEFT(AA13,2)="✅"</formula>
    </cfRule>
    <cfRule type="expression" dxfId="683" priority="511">
      <formula>LEFT(AA14,2)="🔴"</formula>
    </cfRule>
    <cfRule type="expression" dxfId="682" priority="512">
      <formula>LEFT(AA14,2)="🟠"</formula>
    </cfRule>
    <cfRule type="expression" dxfId="681" priority="513">
      <formula>LEFT(AA14,2)="⛔"</formula>
    </cfRule>
    <cfRule type="expression" dxfId="680" priority="514">
      <formula>LEFT(AA14,2)="🟣"</formula>
    </cfRule>
    <cfRule type="expression" dxfId="679" priority="515">
      <formula>LEFT(AA14,2)="🔵"</formula>
    </cfRule>
    <cfRule type="expression" dxfId="678" priority="516">
      <formula>LEFT(AA14,2)="✅"</formula>
    </cfRule>
    <cfRule type="expression" dxfId="677" priority="589">
      <formula>LEFT(AA15,2)="🔴"</formula>
    </cfRule>
    <cfRule type="expression" dxfId="676" priority="590">
      <formula>LEFT(AA15,2)="🟠"</formula>
    </cfRule>
    <cfRule type="expression" dxfId="675" priority="591">
      <formula>LEFT(AA15,2)="⛔"</formula>
    </cfRule>
    <cfRule type="expression" dxfId="674" priority="592">
      <formula>LEFT(AA15,2)="🟣"</formula>
    </cfRule>
    <cfRule type="expression" dxfId="673" priority="593">
      <formula>LEFT(AA15,2)="🔵"</formula>
    </cfRule>
    <cfRule type="expression" dxfId="672" priority="594">
      <formula>LEFT(AA15,2)="✅"</formula>
    </cfRule>
    <cfRule type="expression" dxfId="671" priority="667">
      <formula>LEFT(AA16,2)="🔴"</formula>
    </cfRule>
    <cfRule type="expression" dxfId="670" priority="668">
      <formula>LEFT(AA16,2)="🟠"</formula>
    </cfRule>
    <cfRule type="expression" dxfId="669" priority="669">
      <formula>LEFT(AA16,2)="⛔"</formula>
    </cfRule>
    <cfRule type="expression" dxfId="668" priority="670">
      <formula>LEFT(AA16,2)="🟣"</formula>
    </cfRule>
    <cfRule type="expression" dxfId="667" priority="671">
      <formula>LEFT(AA16,2)="🔵"</formula>
    </cfRule>
    <cfRule type="expression" dxfId="666" priority="672">
      <formula>LEFT(AA16,2)="✅"</formula>
    </cfRule>
    <cfRule type="expression" dxfId="665" priority="745">
      <formula>LEFT(AA17,2)="🔴"</formula>
    </cfRule>
    <cfRule type="expression" dxfId="664" priority="746">
      <formula>LEFT(AA17,2)="🟠"</formula>
    </cfRule>
    <cfRule type="expression" dxfId="663" priority="747">
      <formula>LEFT(AA17,2)="⛔"</formula>
    </cfRule>
    <cfRule type="expression" dxfId="662" priority="748">
      <formula>LEFT(AA17,2)="🟣"</formula>
    </cfRule>
    <cfRule type="expression" dxfId="661" priority="749">
      <formula>LEFT(AA17,2)="🔵"</formula>
    </cfRule>
    <cfRule type="expression" dxfId="660" priority="750">
      <formula>LEFT(AA17,2)="✅"</formula>
    </cfRule>
    <cfRule type="expression" dxfId="659" priority="823">
      <formula>LEFT(AA18,2)="🔴"</formula>
    </cfRule>
    <cfRule type="expression" dxfId="658" priority="824">
      <formula>LEFT(AA18,2)="🟠"</formula>
    </cfRule>
    <cfRule type="expression" dxfId="657" priority="825">
      <formula>LEFT(AA18,2)="⛔"</formula>
    </cfRule>
    <cfRule type="expression" dxfId="656" priority="826">
      <formula>LEFT(AA18,2)="🟣"</formula>
    </cfRule>
    <cfRule type="expression" dxfId="655" priority="827">
      <formula>LEFT(AA18,2)="🔵"</formula>
    </cfRule>
    <cfRule type="expression" dxfId="654" priority="828">
      <formula>LEFT(AA18,2)="✅"</formula>
    </cfRule>
    <cfRule type="expression" dxfId="653" priority="901">
      <formula>LEFT(AA19,2)="🔴"</formula>
    </cfRule>
    <cfRule type="expression" dxfId="652" priority="902">
      <formula>LEFT(AA19,2)="🟠"</formula>
    </cfRule>
    <cfRule type="expression" dxfId="651" priority="903">
      <formula>LEFT(AA19,2)="⛔"</formula>
    </cfRule>
    <cfRule type="expression" dxfId="650" priority="904">
      <formula>LEFT(AA19,2)="🟣"</formula>
    </cfRule>
    <cfRule type="expression" dxfId="649" priority="905">
      <formula>LEFT(AA19,2)="🔵"</formula>
    </cfRule>
    <cfRule type="expression" dxfId="648" priority="906">
      <formula>LEFT(AA19,2)="✅"</formula>
    </cfRule>
    <cfRule type="expression" dxfId="647" priority="979">
      <formula>LEFT(AA20,2)="🔴"</formula>
    </cfRule>
    <cfRule type="expression" dxfId="646" priority="980">
      <formula>LEFT(AA20,2)="🟠"</formula>
    </cfRule>
    <cfRule type="expression" dxfId="645" priority="981">
      <formula>LEFT(AA20,2)="⛔"</formula>
    </cfRule>
    <cfRule type="expression" dxfId="644" priority="982">
      <formula>LEFT(AA20,2)="🟣"</formula>
    </cfRule>
    <cfRule type="expression" dxfId="643" priority="983">
      <formula>LEFT(AA20,2)="🔵"</formula>
    </cfRule>
    <cfRule type="expression" dxfId="642" priority="984">
      <formula>LEFT(AA20,2)="✅"</formula>
    </cfRule>
    <cfRule type="expression" dxfId="641" priority="1057">
      <formula>LEFT(AA21,2)="🔴"</formula>
    </cfRule>
    <cfRule type="expression" dxfId="640" priority="1058">
      <formula>LEFT(AA21,2)="🟠"</formula>
    </cfRule>
    <cfRule type="expression" dxfId="639" priority="1059">
      <formula>LEFT(AA21,2)="⛔"</formula>
    </cfRule>
    <cfRule type="expression" dxfId="638" priority="1060">
      <formula>LEFT(AA21,2)="🟣"</formula>
    </cfRule>
    <cfRule type="expression" dxfId="637" priority="1061">
      <formula>LEFT(AA21,2)="🔵"</formula>
    </cfRule>
    <cfRule type="expression" dxfId="636" priority="1062">
      <formula>LEFT(AA21,2)="✅"</formula>
    </cfRule>
    <cfRule type="expression" dxfId="635" priority="1135">
      <formula>LEFT(AA22,2)="🔴"</formula>
    </cfRule>
    <cfRule type="expression" dxfId="634" priority="1136">
      <formula>LEFT(AA22,2)="🟠"</formula>
    </cfRule>
    <cfRule type="expression" dxfId="633" priority="1137">
      <formula>LEFT(AA22,2)="⛔"</formula>
    </cfRule>
    <cfRule type="expression" dxfId="632" priority="1138">
      <formula>LEFT(AA22,2)="🟣"</formula>
    </cfRule>
    <cfRule type="expression" dxfId="631" priority="1139">
      <formula>LEFT(AA22,2)="🔵"</formula>
    </cfRule>
    <cfRule type="expression" dxfId="630" priority="1140">
      <formula>LEFT(AA22,2)="✅"</formula>
    </cfRule>
    <cfRule type="expression" dxfId="629" priority="1213">
      <formula>LEFT(AA23,2)="🔴"</formula>
    </cfRule>
    <cfRule type="expression" dxfId="628" priority="1214">
      <formula>LEFT(AA23,2)="🟠"</formula>
    </cfRule>
    <cfRule type="expression" dxfId="627" priority="1215">
      <formula>LEFT(AA23,2)="⛔"</formula>
    </cfRule>
    <cfRule type="expression" dxfId="626" priority="1216">
      <formula>LEFT(AA23,2)="🟣"</formula>
    </cfRule>
    <cfRule type="expression" dxfId="625" priority="1217">
      <formula>LEFT(AA23,2)="🔵"</formula>
    </cfRule>
    <cfRule type="expression" dxfId="624" priority="1218">
      <formula>LEFT(AA23,2)="✅"</formula>
    </cfRule>
    <cfRule type="expression" dxfId="623" priority="1291">
      <formula>LEFT(AA24,2)="🔴"</formula>
    </cfRule>
    <cfRule type="expression" dxfId="622" priority="1292">
      <formula>LEFT(AA24,2)="🟠"</formula>
    </cfRule>
    <cfRule type="expression" dxfId="621" priority="1293">
      <formula>LEFT(AA24,2)="⛔"</formula>
    </cfRule>
    <cfRule type="expression" dxfId="620" priority="1294">
      <formula>LEFT(AA24,2)="🟣"</formula>
    </cfRule>
    <cfRule type="expression" dxfId="619" priority="1295">
      <formula>LEFT(AA24,2)="🔵"</formula>
    </cfRule>
    <cfRule type="expression" dxfId="618" priority="1296">
      <formula>LEFT(AA24,2)="✅"</formula>
    </cfRule>
    <cfRule type="expression" dxfId="617" priority="1369">
      <formula>LEFT(AA25,2)="🔴"</formula>
    </cfRule>
    <cfRule type="expression" dxfId="616" priority="1370">
      <formula>LEFT(AA25,2)="🟠"</formula>
    </cfRule>
    <cfRule type="expression" dxfId="615" priority="1371">
      <formula>LEFT(AA25,2)="⛔"</formula>
    </cfRule>
    <cfRule type="expression" dxfId="614" priority="1372">
      <formula>LEFT(AA25,2)="🟣"</formula>
    </cfRule>
    <cfRule type="expression" dxfId="613" priority="1373">
      <formula>LEFT(AA25,2)="🔵"</formula>
    </cfRule>
    <cfRule type="expression" dxfId="612" priority="1374">
      <formula>LEFT(AA25,2)="✅"</formula>
    </cfRule>
    <cfRule type="expression" dxfId="611" priority="1447">
      <formula>LEFT(AA26,2)="🔴"</formula>
    </cfRule>
    <cfRule type="expression" dxfId="610" priority="1448">
      <formula>LEFT(AA26,2)="🟠"</formula>
    </cfRule>
    <cfRule type="expression" dxfId="609" priority="1449">
      <formula>LEFT(AA26,2)="⛔"</formula>
    </cfRule>
    <cfRule type="expression" dxfId="608" priority="1450">
      <formula>LEFT(AA26,2)="🟣"</formula>
    </cfRule>
    <cfRule type="expression" dxfId="607" priority="1451">
      <formula>LEFT(AA26,2)="🔵"</formula>
    </cfRule>
    <cfRule type="expression" dxfId="606" priority="1452">
      <formula>LEFT(AA26,2)="✅"</formula>
    </cfRule>
    <cfRule type="expression" dxfId="605" priority="1525">
      <formula>LEFT(AA27,2)="🔴"</formula>
    </cfRule>
    <cfRule type="expression" dxfId="604" priority="1526">
      <formula>LEFT(AA27,2)="🟠"</formula>
    </cfRule>
    <cfRule type="expression" dxfId="603" priority="1527">
      <formula>LEFT(AA27,2)="⛔"</formula>
    </cfRule>
    <cfRule type="expression" dxfId="602" priority="1528">
      <formula>LEFT(AA27,2)="🟣"</formula>
    </cfRule>
    <cfRule type="expression" dxfId="601" priority="1529">
      <formula>LEFT(AA27,2)="🔵"</formula>
    </cfRule>
    <cfRule type="expression" dxfId="600" priority="1530">
      <formula>LEFT(AA27,2)="✅"</formula>
    </cfRule>
  </conditionalFormatting>
  <conditionalFormatting sqref="AD8:AD27">
    <cfRule type="expression" dxfId="599" priority="49">
      <formula>LEFT(AD8,2)="🔴"</formula>
    </cfRule>
    <cfRule type="expression" dxfId="598" priority="50">
      <formula>LEFT(AD8,2)="🟠"</formula>
    </cfRule>
    <cfRule type="expression" dxfId="597" priority="51">
      <formula>LEFT(AD8,2)="⛔"</formula>
    </cfRule>
    <cfRule type="expression" dxfId="596" priority="52">
      <formula>LEFT(AD8,2)="🟣"</formula>
    </cfRule>
    <cfRule type="expression" dxfId="595" priority="53">
      <formula>LEFT(AD8,2)="🔵"</formula>
    </cfRule>
    <cfRule type="expression" dxfId="594" priority="54">
      <formula>LEFT(AD8,2)="✅"</formula>
    </cfRule>
    <cfRule type="expression" dxfId="593" priority="127">
      <formula>LEFT(AD9,2)="🔴"</formula>
    </cfRule>
    <cfRule type="expression" dxfId="592" priority="128">
      <formula>LEFT(AD9,2)="🟠"</formula>
    </cfRule>
    <cfRule type="expression" dxfId="591" priority="129">
      <formula>LEFT(AD9,2)="⛔"</formula>
    </cfRule>
    <cfRule type="expression" dxfId="590" priority="130">
      <formula>LEFT(AD9,2)="🟣"</formula>
    </cfRule>
    <cfRule type="expression" dxfId="589" priority="131">
      <formula>LEFT(AD9,2)="🔵"</formula>
    </cfRule>
    <cfRule type="expression" dxfId="588" priority="132">
      <formula>LEFT(AD9,2)="✅"</formula>
    </cfRule>
    <cfRule type="expression" dxfId="587" priority="205">
      <formula>LEFT(AD10,2)="🔴"</formula>
    </cfRule>
    <cfRule type="expression" dxfId="586" priority="206">
      <formula>LEFT(AD10,2)="🟠"</formula>
    </cfRule>
    <cfRule type="expression" dxfId="585" priority="207">
      <formula>LEFT(AD10,2)="⛔"</formula>
    </cfRule>
    <cfRule type="expression" dxfId="584" priority="208">
      <formula>LEFT(AD10,2)="🟣"</formula>
    </cfRule>
    <cfRule type="expression" dxfId="583" priority="209">
      <formula>LEFT(AD10,2)="🔵"</formula>
    </cfRule>
    <cfRule type="expression" dxfId="582" priority="210">
      <formula>LEFT(AD10,2)="✅"</formula>
    </cfRule>
    <cfRule type="expression" dxfId="581" priority="283">
      <formula>LEFT(AD11,2)="🔴"</formula>
    </cfRule>
    <cfRule type="expression" dxfId="580" priority="284">
      <formula>LEFT(AD11,2)="🟠"</formula>
    </cfRule>
    <cfRule type="expression" dxfId="579" priority="285">
      <formula>LEFT(AD11,2)="⛔"</formula>
    </cfRule>
    <cfRule type="expression" dxfId="578" priority="286">
      <formula>LEFT(AD11,2)="🟣"</formula>
    </cfRule>
    <cfRule type="expression" dxfId="577" priority="287">
      <formula>LEFT(AD11,2)="🔵"</formula>
    </cfRule>
    <cfRule type="expression" dxfId="576" priority="288">
      <formula>LEFT(AD11,2)="✅"</formula>
    </cfRule>
    <cfRule type="expression" dxfId="575" priority="361">
      <formula>LEFT(AD12,2)="🔴"</formula>
    </cfRule>
    <cfRule type="expression" dxfId="574" priority="362">
      <formula>LEFT(AD12,2)="🟠"</formula>
    </cfRule>
    <cfRule type="expression" dxfId="573" priority="363">
      <formula>LEFT(AD12,2)="⛔"</formula>
    </cfRule>
    <cfRule type="expression" dxfId="572" priority="364">
      <formula>LEFT(AD12,2)="🟣"</formula>
    </cfRule>
    <cfRule type="expression" dxfId="571" priority="365">
      <formula>LEFT(AD12,2)="🔵"</formula>
    </cfRule>
    <cfRule type="expression" dxfId="570" priority="366">
      <formula>LEFT(AD12,2)="✅"</formula>
    </cfRule>
    <cfRule type="expression" dxfId="569" priority="439">
      <formula>LEFT(AD13,2)="🔴"</formula>
    </cfRule>
    <cfRule type="expression" dxfId="568" priority="440">
      <formula>LEFT(AD13,2)="🟠"</formula>
    </cfRule>
    <cfRule type="expression" dxfId="567" priority="441">
      <formula>LEFT(AD13,2)="⛔"</formula>
    </cfRule>
    <cfRule type="expression" dxfId="566" priority="442">
      <formula>LEFT(AD13,2)="🟣"</formula>
    </cfRule>
    <cfRule type="expression" dxfId="565" priority="443">
      <formula>LEFT(AD13,2)="🔵"</formula>
    </cfRule>
    <cfRule type="expression" dxfId="564" priority="444">
      <formula>LEFT(AD13,2)="✅"</formula>
    </cfRule>
    <cfRule type="expression" dxfId="563" priority="517">
      <formula>LEFT(AD14,2)="🔴"</formula>
    </cfRule>
    <cfRule type="expression" dxfId="562" priority="518">
      <formula>LEFT(AD14,2)="🟠"</formula>
    </cfRule>
    <cfRule type="expression" dxfId="561" priority="519">
      <formula>LEFT(AD14,2)="⛔"</formula>
    </cfRule>
    <cfRule type="expression" dxfId="560" priority="520">
      <formula>LEFT(AD14,2)="🟣"</formula>
    </cfRule>
    <cfRule type="expression" dxfId="559" priority="521">
      <formula>LEFT(AD14,2)="🔵"</formula>
    </cfRule>
    <cfRule type="expression" dxfId="558" priority="522">
      <formula>LEFT(AD14,2)="✅"</formula>
    </cfRule>
    <cfRule type="expression" dxfId="557" priority="595">
      <formula>LEFT(AD15,2)="🔴"</formula>
    </cfRule>
    <cfRule type="expression" dxfId="556" priority="596">
      <formula>LEFT(AD15,2)="🟠"</formula>
    </cfRule>
    <cfRule type="expression" dxfId="555" priority="597">
      <formula>LEFT(AD15,2)="⛔"</formula>
    </cfRule>
    <cfRule type="expression" dxfId="554" priority="598">
      <formula>LEFT(AD15,2)="🟣"</formula>
    </cfRule>
    <cfRule type="expression" dxfId="553" priority="599">
      <formula>LEFT(AD15,2)="🔵"</formula>
    </cfRule>
    <cfRule type="expression" dxfId="552" priority="600">
      <formula>LEFT(AD15,2)="✅"</formula>
    </cfRule>
    <cfRule type="expression" dxfId="551" priority="673">
      <formula>LEFT(AD16,2)="🔴"</formula>
    </cfRule>
    <cfRule type="expression" dxfId="550" priority="674">
      <formula>LEFT(AD16,2)="🟠"</formula>
    </cfRule>
    <cfRule type="expression" dxfId="549" priority="675">
      <formula>LEFT(AD16,2)="⛔"</formula>
    </cfRule>
    <cfRule type="expression" dxfId="548" priority="676">
      <formula>LEFT(AD16,2)="🟣"</formula>
    </cfRule>
    <cfRule type="expression" dxfId="547" priority="677">
      <formula>LEFT(AD16,2)="🔵"</formula>
    </cfRule>
    <cfRule type="expression" dxfId="546" priority="678">
      <formula>LEFT(AD16,2)="✅"</formula>
    </cfRule>
    <cfRule type="expression" dxfId="545" priority="751">
      <formula>LEFT(AD17,2)="🔴"</formula>
    </cfRule>
    <cfRule type="expression" dxfId="544" priority="752">
      <formula>LEFT(AD17,2)="🟠"</formula>
    </cfRule>
    <cfRule type="expression" dxfId="543" priority="753">
      <formula>LEFT(AD17,2)="⛔"</formula>
    </cfRule>
    <cfRule type="expression" dxfId="542" priority="754">
      <formula>LEFT(AD17,2)="🟣"</formula>
    </cfRule>
    <cfRule type="expression" dxfId="541" priority="755">
      <formula>LEFT(AD17,2)="🔵"</formula>
    </cfRule>
    <cfRule type="expression" dxfId="540" priority="756">
      <formula>LEFT(AD17,2)="✅"</formula>
    </cfRule>
    <cfRule type="expression" dxfId="539" priority="829">
      <formula>LEFT(AD18,2)="🔴"</formula>
    </cfRule>
    <cfRule type="expression" dxfId="538" priority="830">
      <formula>LEFT(AD18,2)="🟠"</formula>
    </cfRule>
    <cfRule type="expression" dxfId="537" priority="831">
      <formula>LEFT(AD18,2)="⛔"</formula>
    </cfRule>
    <cfRule type="expression" dxfId="536" priority="832">
      <formula>LEFT(AD18,2)="🟣"</formula>
    </cfRule>
    <cfRule type="expression" dxfId="535" priority="833">
      <formula>LEFT(AD18,2)="🔵"</formula>
    </cfRule>
    <cfRule type="expression" dxfId="534" priority="834">
      <formula>LEFT(AD18,2)="✅"</formula>
    </cfRule>
    <cfRule type="expression" dxfId="533" priority="907">
      <formula>LEFT(AD19,2)="🔴"</formula>
    </cfRule>
    <cfRule type="expression" dxfId="532" priority="908">
      <formula>LEFT(AD19,2)="🟠"</formula>
    </cfRule>
    <cfRule type="expression" dxfId="531" priority="909">
      <formula>LEFT(AD19,2)="⛔"</formula>
    </cfRule>
    <cfRule type="expression" dxfId="530" priority="910">
      <formula>LEFT(AD19,2)="🟣"</formula>
    </cfRule>
    <cfRule type="expression" dxfId="529" priority="911">
      <formula>LEFT(AD19,2)="🔵"</formula>
    </cfRule>
    <cfRule type="expression" dxfId="528" priority="912">
      <formula>LEFT(AD19,2)="✅"</formula>
    </cfRule>
    <cfRule type="expression" dxfId="527" priority="985">
      <formula>LEFT(AD20,2)="🔴"</formula>
    </cfRule>
    <cfRule type="expression" dxfId="526" priority="986">
      <formula>LEFT(AD20,2)="🟠"</formula>
    </cfRule>
    <cfRule type="expression" dxfId="525" priority="987">
      <formula>LEFT(AD20,2)="⛔"</formula>
    </cfRule>
    <cfRule type="expression" dxfId="524" priority="988">
      <formula>LEFT(AD20,2)="🟣"</formula>
    </cfRule>
    <cfRule type="expression" dxfId="523" priority="989">
      <formula>LEFT(AD20,2)="🔵"</formula>
    </cfRule>
    <cfRule type="expression" dxfId="522" priority="990">
      <formula>LEFT(AD20,2)="✅"</formula>
    </cfRule>
    <cfRule type="expression" dxfId="521" priority="1063">
      <formula>LEFT(AD21,2)="🔴"</formula>
    </cfRule>
    <cfRule type="expression" dxfId="520" priority="1064">
      <formula>LEFT(AD21,2)="🟠"</formula>
    </cfRule>
    <cfRule type="expression" dxfId="519" priority="1065">
      <formula>LEFT(AD21,2)="⛔"</formula>
    </cfRule>
    <cfRule type="expression" dxfId="518" priority="1066">
      <formula>LEFT(AD21,2)="🟣"</formula>
    </cfRule>
    <cfRule type="expression" dxfId="517" priority="1067">
      <formula>LEFT(AD21,2)="🔵"</formula>
    </cfRule>
    <cfRule type="expression" dxfId="516" priority="1068">
      <formula>LEFT(AD21,2)="✅"</formula>
    </cfRule>
    <cfRule type="expression" dxfId="515" priority="1141">
      <formula>LEFT(AD22,2)="🔴"</formula>
    </cfRule>
    <cfRule type="expression" dxfId="514" priority="1142">
      <formula>LEFT(AD22,2)="🟠"</formula>
    </cfRule>
    <cfRule type="expression" dxfId="513" priority="1143">
      <formula>LEFT(AD22,2)="⛔"</formula>
    </cfRule>
    <cfRule type="expression" dxfId="512" priority="1144">
      <formula>LEFT(AD22,2)="🟣"</formula>
    </cfRule>
    <cfRule type="expression" dxfId="511" priority="1145">
      <formula>LEFT(AD22,2)="🔵"</formula>
    </cfRule>
    <cfRule type="expression" dxfId="510" priority="1146">
      <formula>LEFT(AD22,2)="✅"</formula>
    </cfRule>
    <cfRule type="expression" dxfId="509" priority="1219">
      <formula>LEFT(AD23,2)="🔴"</formula>
    </cfRule>
    <cfRule type="expression" dxfId="508" priority="1220">
      <formula>LEFT(AD23,2)="🟠"</formula>
    </cfRule>
    <cfRule type="expression" dxfId="507" priority="1221">
      <formula>LEFT(AD23,2)="⛔"</formula>
    </cfRule>
    <cfRule type="expression" dxfId="506" priority="1222">
      <formula>LEFT(AD23,2)="🟣"</formula>
    </cfRule>
    <cfRule type="expression" dxfId="505" priority="1223">
      <formula>LEFT(AD23,2)="🔵"</formula>
    </cfRule>
    <cfRule type="expression" dxfId="504" priority="1224">
      <formula>LEFT(AD23,2)="✅"</formula>
    </cfRule>
    <cfRule type="expression" dxfId="503" priority="1297">
      <formula>LEFT(AD24,2)="🔴"</formula>
    </cfRule>
    <cfRule type="expression" dxfId="502" priority="1298">
      <formula>LEFT(AD24,2)="🟠"</formula>
    </cfRule>
    <cfRule type="expression" dxfId="501" priority="1299">
      <formula>LEFT(AD24,2)="⛔"</formula>
    </cfRule>
    <cfRule type="expression" dxfId="500" priority="1300">
      <formula>LEFT(AD24,2)="🟣"</formula>
    </cfRule>
    <cfRule type="expression" dxfId="499" priority="1301">
      <formula>LEFT(AD24,2)="🔵"</formula>
    </cfRule>
    <cfRule type="expression" dxfId="498" priority="1302">
      <formula>LEFT(AD24,2)="✅"</formula>
    </cfRule>
    <cfRule type="expression" dxfId="497" priority="1375">
      <formula>LEFT(AD25,2)="🔴"</formula>
    </cfRule>
    <cfRule type="expression" dxfId="496" priority="1376">
      <formula>LEFT(AD25,2)="🟠"</formula>
    </cfRule>
    <cfRule type="expression" dxfId="495" priority="1377">
      <formula>LEFT(AD25,2)="⛔"</formula>
    </cfRule>
    <cfRule type="expression" dxfId="494" priority="1378">
      <formula>LEFT(AD25,2)="🟣"</formula>
    </cfRule>
    <cfRule type="expression" dxfId="493" priority="1379">
      <formula>LEFT(AD25,2)="🔵"</formula>
    </cfRule>
    <cfRule type="expression" dxfId="492" priority="1380">
      <formula>LEFT(AD25,2)="✅"</formula>
    </cfRule>
    <cfRule type="expression" dxfId="491" priority="1453">
      <formula>LEFT(AD26,2)="🔴"</formula>
    </cfRule>
    <cfRule type="expression" dxfId="490" priority="1454">
      <formula>LEFT(AD26,2)="🟠"</formula>
    </cfRule>
    <cfRule type="expression" dxfId="489" priority="1455">
      <formula>LEFT(AD26,2)="⛔"</formula>
    </cfRule>
    <cfRule type="expression" dxfId="488" priority="1456">
      <formula>LEFT(AD26,2)="🟣"</formula>
    </cfRule>
    <cfRule type="expression" dxfId="487" priority="1457">
      <formula>LEFT(AD26,2)="🔵"</formula>
    </cfRule>
    <cfRule type="expression" dxfId="486" priority="1458">
      <formula>LEFT(AD26,2)="✅"</formula>
    </cfRule>
    <cfRule type="expression" dxfId="485" priority="1531">
      <formula>LEFT(AD27,2)="🔴"</formula>
    </cfRule>
    <cfRule type="expression" dxfId="484" priority="1532">
      <formula>LEFT(AD27,2)="🟠"</formula>
    </cfRule>
    <cfRule type="expression" dxfId="483" priority="1533">
      <formula>LEFT(AD27,2)="⛔"</formula>
    </cfRule>
    <cfRule type="expression" dxfId="482" priority="1534">
      <formula>LEFT(AD27,2)="🟣"</formula>
    </cfRule>
    <cfRule type="expression" dxfId="481" priority="1535">
      <formula>LEFT(AD27,2)="🔵"</formula>
    </cfRule>
    <cfRule type="expression" dxfId="480" priority="1536">
      <formula>LEFT(AD27,2)="✅"</formula>
    </cfRule>
  </conditionalFormatting>
  <conditionalFormatting sqref="AG8:AG27">
    <cfRule type="expression" dxfId="479" priority="55">
      <formula>LEFT(AG8,2)="🔴"</formula>
    </cfRule>
    <cfRule type="expression" dxfId="478" priority="56">
      <formula>LEFT(AG8,2)="🟠"</formula>
    </cfRule>
    <cfRule type="expression" dxfId="477" priority="57">
      <formula>LEFT(AG8,2)="⛔"</formula>
    </cfRule>
    <cfRule type="expression" dxfId="476" priority="58">
      <formula>LEFT(AG8,2)="🟣"</formula>
    </cfRule>
    <cfRule type="expression" dxfId="475" priority="59">
      <formula>LEFT(AG8,2)="🔵"</formula>
    </cfRule>
    <cfRule type="expression" dxfId="474" priority="60">
      <formula>LEFT(AG8,2)="✅"</formula>
    </cfRule>
    <cfRule type="expression" dxfId="473" priority="133">
      <formula>LEFT(AG9,2)="🔴"</formula>
    </cfRule>
    <cfRule type="expression" dxfId="472" priority="134">
      <formula>LEFT(AG9,2)="🟠"</formula>
    </cfRule>
    <cfRule type="expression" dxfId="471" priority="135">
      <formula>LEFT(AG9,2)="⛔"</formula>
    </cfRule>
    <cfRule type="expression" dxfId="470" priority="136">
      <formula>LEFT(AG9,2)="🟣"</formula>
    </cfRule>
    <cfRule type="expression" dxfId="469" priority="137">
      <formula>LEFT(AG9,2)="🔵"</formula>
    </cfRule>
    <cfRule type="expression" dxfId="468" priority="138">
      <formula>LEFT(AG9,2)="✅"</formula>
    </cfRule>
    <cfRule type="expression" dxfId="467" priority="211">
      <formula>LEFT(AG10,2)="🔴"</formula>
    </cfRule>
    <cfRule type="expression" dxfId="466" priority="212">
      <formula>LEFT(AG10,2)="🟠"</formula>
    </cfRule>
    <cfRule type="expression" dxfId="465" priority="213">
      <formula>LEFT(AG10,2)="⛔"</formula>
    </cfRule>
    <cfRule type="expression" dxfId="464" priority="214">
      <formula>LEFT(AG10,2)="🟣"</formula>
    </cfRule>
    <cfRule type="expression" dxfId="463" priority="215">
      <formula>LEFT(AG10,2)="🔵"</formula>
    </cfRule>
    <cfRule type="expression" dxfId="462" priority="216">
      <formula>LEFT(AG10,2)="✅"</formula>
    </cfRule>
    <cfRule type="expression" dxfId="461" priority="289">
      <formula>LEFT(AG11,2)="🔴"</formula>
    </cfRule>
    <cfRule type="expression" dxfId="460" priority="290">
      <formula>LEFT(AG11,2)="🟠"</formula>
    </cfRule>
    <cfRule type="expression" dxfId="459" priority="291">
      <formula>LEFT(AG11,2)="⛔"</formula>
    </cfRule>
    <cfRule type="expression" dxfId="458" priority="292">
      <formula>LEFT(AG11,2)="🟣"</formula>
    </cfRule>
    <cfRule type="expression" dxfId="457" priority="293">
      <formula>LEFT(AG11,2)="🔵"</formula>
    </cfRule>
    <cfRule type="expression" dxfId="456" priority="294">
      <formula>LEFT(AG11,2)="✅"</formula>
    </cfRule>
    <cfRule type="expression" dxfId="455" priority="367">
      <formula>LEFT(AG12,2)="🔴"</formula>
    </cfRule>
    <cfRule type="expression" dxfId="454" priority="368">
      <formula>LEFT(AG12,2)="🟠"</formula>
    </cfRule>
    <cfRule type="expression" dxfId="453" priority="369">
      <formula>LEFT(AG12,2)="⛔"</formula>
    </cfRule>
    <cfRule type="expression" dxfId="452" priority="370">
      <formula>LEFT(AG12,2)="🟣"</formula>
    </cfRule>
    <cfRule type="expression" dxfId="451" priority="371">
      <formula>LEFT(AG12,2)="🔵"</formula>
    </cfRule>
    <cfRule type="expression" dxfId="450" priority="372">
      <formula>LEFT(AG12,2)="✅"</formula>
    </cfRule>
    <cfRule type="expression" dxfId="449" priority="445">
      <formula>LEFT(AG13,2)="🔴"</formula>
    </cfRule>
    <cfRule type="expression" dxfId="448" priority="446">
      <formula>LEFT(AG13,2)="🟠"</formula>
    </cfRule>
    <cfRule type="expression" dxfId="447" priority="447">
      <formula>LEFT(AG13,2)="⛔"</formula>
    </cfRule>
    <cfRule type="expression" dxfId="446" priority="448">
      <formula>LEFT(AG13,2)="🟣"</formula>
    </cfRule>
    <cfRule type="expression" dxfId="445" priority="449">
      <formula>LEFT(AG13,2)="🔵"</formula>
    </cfRule>
    <cfRule type="expression" dxfId="444" priority="450">
      <formula>LEFT(AG13,2)="✅"</formula>
    </cfRule>
    <cfRule type="expression" dxfId="443" priority="523">
      <formula>LEFT(AG14,2)="🔴"</formula>
    </cfRule>
    <cfRule type="expression" dxfId="442" priority="524">
      <formula>LEFT(AG14,2)="🟠"</formula>
    </cfRule>
    <cfRule type="expression" dxfId="441" priority="525">
      <formula>LEFT(AG14,2)="⛔"</formula>
    </cfRule>
    <cfRule type="expression" dxfId="440" priority="526">
      <formula>LEFT(AG14,2)="🟣"</formula>
    </cfRule>
    <cfRule type="expression" dxfId="439" priority="527">
      <formula>LEFT(AG14,2)="🔵"</formula>
    </cfRule>
    <cfRule type="expression" dxfId="438" priority="528">
      <formula>LEFT(AG14,2)="✅"</formula>
    </cfRule>
    <cfRule type="expression" dxfId="437" priority="601">
      <formula>LEFT(AG15,2)="🔴"</formula>
    </cfRule>
    <cfRule type="expression" dxfId="436" priority="602">
      <formula>LEFT(AG15,2)="🟠"</formula>
    </cfRule>
    <cfRule type="expression" dxfId="435" priority="603">
      <formula>LEFT(AG15,2)="⛔"</formula>
    </cfRule>
    <cfRule type="expression" dxfId="434" priority="604">
      <formula>LEFT(AG15,2)="🟣"</formula>
    </cfRule>
    <cfRule type="expression" dxfId="433" priority="605">
      <formula>LEFT(AG15,2)="🔵"</formula>
    </cfRule>
    <cfRule type="expression" dxfId="432" priority="606">
      <formula>LEFT(AG15,2)="✅"</formula>
    </cfRule>
    <cfRule type="expression" dxfId="431" priority="679">
      <formula>LEFT(AG16,2)="🔴"</formula>
    </cfRule>
    <cfRule type="expression" dxfId="430" priority="680">
      <formula>LEFT(AG16,2)="🟠"</formula>
    </cfRule>
    <cfRule type="expression" dxfId="429" priority="681">
      <formula>LEFT(AG16,2)="⛔"</formula>
    </cfRule>
    <cfRule type="expression" dxfId="428" priority="682">
      <formula>LEFT(AG16,2)="🟣"</formula>
    </cfRule>
    <cfRule type="expression" dxfId="427" priority="683">
      <formula>LEFT(AG16,2)="🔵"</formula>
    </cfRule>
    <cfRule type="expression" dxfId="426" priority="684">
      <formula>LEFT(AG16,2)="✅"</formula>
    </cfRule>
    <cfRule type="expression" dxfId="425" priority="757">
      <formula>LEFT(AG17,2)="🔴"</formula>
    </cfRule>
    <cfRule type="expression" dxfId="424" priority="758">
      <formula>LEFT(AG17,2)="🟠"</formula>
    </cfRule>
    <cfRule type="expression" dxfId="423" priority="759">
      <formula>LEFT(AG17,2)="⛔"</formula>
    </cfRule>
    <cfRule type="expression" dxfId="422" priority="760">
      <formula>LEFT(AG17,2)="🟣"</formula>
    </cfRule>
    <cfRule type="expression" dxfId="421" priority="761">
      <formula>LEFT(AG17,2)="🔵"</formula>
    </cfRule>
    <cfRule type="expression" dxfId="420" priority="762">
      <formula>LEFT(AG17,2)="✅"</formula>
    </cfRule>
    <cfRule type="expression" dxfId="419" priority="835">
      <formula>LEFT(AG18,2)="🔴"</formula>
    </cfRule>
    <cfRule type="expression" dxfId="418" priority="836">
      <formula>LEFT(AG18,2)="🟠"</formula>
    </cfRule>
    <cfRule type="expression" dxfId="417" priority="837">
      <formula>LEFT(AG18,2)="⛔"</formula>
    </cfRule>
    <cfRule type="expression" dxfId="416" priority="838">
      <formula>LEFT(AG18,2)="🟣"</formula>
    </cfRule>
    <cfRule type="expression" dxfId="415" priority="839">
      <formula>LEFT(AG18,2)="🔵"</formula>
    </cfRule>
    <cfRule type="expression" dxfId="414" priority="840">
      <formula>LEFT(AG18,2)="✅"</formula>
    </cfRule>
    <cfRule type="expression" dxfId="413" priority="913">
      <formula>LEFT(AG19,2)="🔴"</formula>
    </cfRule>
    <cfRule type="expression" dxfId="412" priority="914">
      <formula>LEFT(AG19,2)="🟠"</formula>
    </cfRule>
    <cfRule type="expression" dxfId="411" priority="915">
      <formula>LEFT(AG19,2)="⛔"</formula>
    </cfRule>
    <cfRule type="expression" dxfId="410" priority="916">
      <formula>LEFT(AG19,2)="🟣"</formula>
    </cfRule>
    <cfRule type="expression" dxfId="409" priority="917">
      <formula>LEFT(AG19,2)="🔵"</formula>
    </cfRule>
    <cfRule type="expression" dxfId="408" priority="918">
      <formula>LEFT(AG19,2)="✅"</formula>
    </cfRule>
    <cfRule type="expression" dxfId="407" priority="991">
      <formula>LEFT(AG20,2)="🔴"</formula>
    </cfRule>
    <cfRule type="expression" dxfId="406" priority="992">
      <formula>LEFT(AG20,2)="🟠"</formula>
    </cfRule>
    <cfRule type="expression" dxfId="405" priority="993">
      <formula>LEFT(AG20,2)="⛔"</formula>
    </cfRule>
    <cfRule type="expression" dxfId="404" priority="994">
      <formula>LEFT(AG20,2)="🟣"</formula>
    </cfRule>
    <cfRule type="expression" dxfId="403" priority="995">
      <formula>LEFT(AG20,2)="🔵"</formula>
    </cfRule>
    <cfRule type="expression" dxfId="402" priority="996">
      <formula>LEFT(AG20,2)="✅"</formula>
    </cfRule>
    <cfRule type="expression" dxfId="401" priority="1069">
      <formula>LEFT(AG21,2)="🔴"</formula>
    </cfRule>
    <cfRule type="expression" dxfId="400" priority="1070">
      <formula>LEFT(AG21,2)="🟠"</formula>
    </cfRule>
    <cfRule type="expression" dxfId="399" priority="1071">
      <formula>LEFT(AG21,2)="⛔"</formula>
    </cfRule>
    <cfRule type="expression" dxfId="398" priority="1072">
      <formula>LEFT(AG21,2)="🟣"</formula>
    </cfRule>
    <cfRule type="expression" dxfId="397" priority="1073">
      <formula>LEFT(AG21,2)="🔵"</formula>
    </cfRule>
    <cfRule type="expression" dxfId="396" priority="1074">
      <formula>LEFT(AG21,2)="✅"</formula>
    </cfRule>
    <cfRule type="expression" dxfId="395" priority="1147">
      <formula>LEFT(AG22,2)="🔴"</formula>
    </cfRule>
    <cfRule type="expression" dxfId="394" priority="1148">
      <formula>LEFT(AG22,2)="🟠"</formula>
    </cfRule>
    <cfRule type="expression" dxfId="393" priority="1149">
      <formula>LEFT(AG22,2)="⛔"</formula>
    </cfRule>
    <cfRule type="expression" dxfId="392" priority="1150">
      <formula>LEFT(AG22,2)="🟣"</formula>
    </cfRule>
    <cfRule type="expression" dxfId="391" priority="1151">
      <formula>LEFT(AG22,2)="🔵"</formula>
    </cfRule>
    <cfRule type="expression" dxfId="390" priority="1152">
      <formula>LEFT(AG22,2)="✅"</formula>
    </cfRule>
    <cfRule type="expression" dxfId="389" priority="1225">
      <formula>LEFT(AG23,2)="🔴"</formula>
    </cfRule>
    <cfRule type="expression" dxfId="388" priority="1226">
      <formula>LEFT(AG23,2)="🟠"</formula>
    </cfRule>
    <cfRule type="expression" dxfId="387" priority="1227">
      <formula>LEFT(AG23,2)="⛔"</formula>
    </cfRule>
    <cfRule type="expression" dxfId="386" priority="1228">
      <formula>LEFT(AG23,2)="🟣"</formula>
    </cfRule>
    <cfRule type="expression" dxfId="385" priority="1229">
      <formula>LEFT(AG23,2)="🔵"</formula>
    </cfRule>
    <cfRule type="expression" dxfId="384" priority="1230">
      <formula>LEFT(AG23,2)="✅"</formula>
    </cfRule>
    <cfRule type="expression" dxfId="383" priority="1303">
      <formula>LEFT(AG24,2)="🔴"</formula>
    </cfRule>
    <cfRule type="expression" dxfId="382" priority="1304">
      <formula>LEFT(AG24,2)="🟠"</formula>
    </cfRule>
    <cfRule type="expression" dxfId="381" priority="1305">
      <formula>LEFT(AG24,2)="⛔"</formula>
    </cfRule>
    <cfRule type="expression" dxfId="380" priority="1306">
      <formula>LEFT(AG24,2)="🟣"</formula>
    </cfRule>
    <cfRule type="expression" dxfId="379" priority="1307">
      <formula>LEFT(AG24,2)="🔵"</formula>
    </cfRule>
    <cfRule type="expression" dxfId="378" priority="1308">
      <formula>LEFT(AG24,2)="✅"</formula>
    </cfRule>
    <cfRule type="expression" dxfId="377" priority="1381">
      <formula>LEFT(AG25,2)="🔴"</formula>
    </cfRule>
    <cfRule type="expression" dxfId="376" priority="1382">
      <formula>LEFT(AG25,2)="🟠"</formula>
    </cfRule>
    <cfRule type="expression" dxfId="375" priority="1383">
      <formula>LEFT(AG25,2)="⛔"</formula>
    </cfRule>
    <cfRule type="expression" dxfId="374" priority="1384">
      <formula>LEFT(AG25,2)="🟣"</formula>
    </cfRule>
    <cfRule type="expression" dxfId="373" priority="1385">
      <formula>LEFT(AG25,2)="🔵"</formula>
    </cfRule>
    <cfRule type="expression" dxfId="372" priority="1386">
      <formula>LEFT(AG25,2)="✅"</formula>
    </cfRule>
    <cfRule type="expression" dxfId="371" priority="1459">
      <formula>LEFT(AG26,2)="🔴"</formula>
    </cfRule>
    <cfRule type="expression" dxfId="370" priority="1460">
      <formula>LEFT(AG26,2)="🟠"</formula>
    </cfRule>
    <cfRule type="expression" dxfId="369" priority="1461">
      <formula>LEFT(AG26,2)="⛔"</formula>
    </cfRule>
    <cfRule type="expression" dxfId="368" priority="1462">
      <formula>LEFT(AG26,2)="🟣"</formula>
    </cfRule>
    <cfRule type="expression" dxfId="367" priority="1463">
      <formula>LEFT(AG26,2)="🔵"</formula>
    </cfRule>
    <cfRule type="expression" dxfId="366" priority="1464">
      <formula>LEFT(AG26,2)="✅"</formula>
    </cfRule>
    <cfRule type="expression" dxfId="365" priority="1537">
      <formula>LEFT(AG27,2)="🔴"</formula>
    </cfRule>
    <cfRule type="expression" dxfId="364" priority="1538">
      <formula>LEFT(AG27,2)="🟠"</formula>
    </cfRule>
    <cfRule type="expression" dxfId="363" priority="1539">
      <formula>LEFT(AG27,2)="⛔"</formula>
    </cfRule>
    <cfRule type="expression" dxfId="362" priority="1540">
      <formula>LEFT(AG27,2)="🟣"</formula>
    </cfRule>
    <cfRule type="expression" dxfId="361" priority="1541">
      <formula>LEFT(AG27,2)="🔵"</formula>
    </cfRule>
    <cfRule type="expression" dxfId="360" priority="1542">
      <formula>LEFT(AG27,2)="✅"</formula>
    </cfRule>
  </conditionalFormatting>
  <conditionalFormatting sqref="AJ8:AJ27">
    <cfRule type="expression" dxfId="359" priority="61">
      <formula>LEFT(AJ8,2)="🔴"</formula>
    </cfRule>
    <cfRule type="expression" dxfId="358" priority="62">
      <formula>LEFT(AJ8,2)="🟠"</formula>
    </cfRule>
    <cfRule type="expression" dxfId="357" priority="63">
      <formula>LEFT(AJ8,2)="⛔"</formula>
    </cfRule>
    <cfRule type="expression" dxfId="356" priority="64">
      <formula>LEFT(AJ8,2)="🟣"</formula>
    </cfRule>
    <cfRule type="expression" dxfId="355" priority="65">
      <formula>LEFT(AJ8,2)="🔵"</formula>
    </cfRule>
    <cfRule type="expression" dxfId="354" priority="66">
      <formula>LEFT(AJ8,2)="✅"</formula>
    </cfRule>
    <cfRule type="expression" dxfId="353" priority="139">
      <formula>LEFT(AJ9,2)="🔴"</formula>
    </cfRule>
    <cfRule type="expression" dxfId="352" priority="140">
      <formula>LEFT(AJ9,2)="🟠"</formula>
    </cfRule>
    <cfRule type="expression" dxfId="351" priority="141">
      <formula>LEFT(AJ9,2)="⛔"</formula>
    </cfRule>
    <cfRule type="expression" dxfId="350" priority="142">
      <formula>LEFT(AJ9,2)="🟣"</formula>
    </cfRule>
    <cfRule type="expression" dxfId="349" priority="143">
      <formula>LEFT(AJ9,2)="🔵"</formula>
    </cfRule>
    <cfRule type="expression" dxfId="348" priority="144">
      <formula>LEFT(AJ9,2)="✅"</formula>
    </cfRule>
    <cfRule type="expression" dxfId="347" priority="217">
      <formula>LEFT(AJ10,2)="🔴"</formula>
    </cfRule>
    <cfRule type="expression" dxfId="346" priority="218">
      <formula>LEFT(AJ10,2)="🟠"</formula>
    </cfRule>
    <cfRule type="expression" dxfId="345" priority="219">
      <formula>LEFT(AJ10,2)="⛔"</formula>
    </cfRule>
    <cfRule type="expression" dxfId="344" priority="220">
      <formula>LEFT(AJ10,2)="🟣"</formula>
    </cfRule>
    <cfRule type="expression" dxfId="343" priority="221">
      <formula>LEFT(AJ10,2)="🔵"</formula>
    </cfRule>
    <cfRule type="expression" dxfId="342" priority="222">
      <formula>LEFT(AJ10,2)="✅"</formula>
    </cfRule>
    <cfRule type="expression" dxfId="341" priority="295">
      <formula>LEFT(AJ11,2)="🔴"</formula>
    </cfRule>
    <cfRule type="expression" dxfId="340" priority="296">
      <formula>LEFT(AJ11,2)="🟠"</formula>
    </cfRule>
    <cfRule type="expression" dxfId="339" priority="297">
      <formula>LEFT(AJ11,2)="⛔"</formula>
    </cfRule>
    <cfRule type="expression" dxfId="338" priority="298">
      <formula>LEFT(AJ11,2)="🟣"</formula>
    </cfRule>
    <cfRule type="expression" dxfId="337" priority="299">
      <formula>LEFT(AJ11,2)="🔵"</formula>
    </cfRule>
    <cfRule type="expression" dxfId="336" priority="300">
      <formula>LEFT(AJ11,2)="✅"</formula>
    </cfRule>
    <cfRule type="expression" dxfId="335" priority="373">
      <formula>LEFT(AJ12,2)="🔴"</formula>
    </cfRule>
    <cfRule type="expression" dxfId="334" priority="374">
      <formula>LEFT(AJ12,2)="🟠"</formula>
    </cfRule>
    <cfRule type="expression" dxfId="333" priority="375">
      <formula>LEFT(AJ12,2)="⛔"</formula>
    </cfRule>
    <cfRule type="expression" dxfId="332" priority="376">
      <formula>LEFT(AJ12,2)="🟣"</formula>
    </cfRule>
    <cfRule type="expression" dxfId="331" priority="377">
      <formula>LEFT(AJ12,2)="🔵"</formula>
    </cfRule>
    <cfRule type="expression" dxfId="330" priority="378">
      <formula>LEFT(AJ12,2)="✅"</formula>
    </cfRule>
    <cfRule type="expression" dxfId="329" priority="451">
      <formula>LEFT(AJ13,2)="🔴"</formula>
    </cfRule>
    <cfRule type="expression" dxfId="328" priority="452">
      <formula>LEFT(AJ13,2)="🟠"</formula>
    </cfRule>
    <cfRule type="expression" dxfId="327" priority="453">
      <formula>LEFT(AJ13,2)="⛔"</formula>
    </cfRule>
    <cfRule type="expression" dxfId="326" priority="454">
      <formula>LEFT(AJ13,2)="🟣"</formula>
    </cfRule>
    <cfRule type="expression" dxfId="325" priority="455">
      <formula>LEFT(AJ13,2)="🔵"</formula>
    </cfRule>
    <cfRule type="expression" dxfId="324" priority="456">
      <formula>LEFT(AJ13,2)="✅"</formula>
    </cfRule>
    <cfRule type="expression" dxfId="323" priority="529">
      <formula>LEFT(AJ14,2)="🔴"</formula>
    </cfRule>
    <cfRule type="expression" dxfId="322" priority="530">
      <formula>LEFT(AJ14,2)="🟠"</formula>
    </cfRule>
    <cfRule type="expression" dxfId="321" priority="531">
      <formula>LEFT(AJ14,2)="⛔"</formula>
    </cfRule>
    <cfRule type="expression" dxfId="320" priority="532">
      <formula>LEFT(AJ14,2)="🟣"</formula>
    </cfRule>
    <cfRule type="expression" dxfId="319" priority="533">
      <formula>LEFT(AJ14,2)="🔵"</formula>
    </cfRule>
    <cfRule type="expression" dxfId="318" priority="534">
      <formula>LEFT(AJ14,2)="✅"</formula>
    </cfRule>
    <cfRule type="expression" dxfId="317" priority="607">
      <formula>LEFT(AJ15,2)="🔴"</formula>
    </cfRule>
    <cfRule type="expression" dxfId="316" priority="608">
      <formula>LEFT(AJ15,2)="🟠"</formula>
    </cfRule>
    <cfRule type="expression" dxfId="315" priority="609">
      <formula>LEFT(AJ15,2)="⛔"</formula>
    </cfRule>
    <cfRule type="expression" dxfId="314" priority="610">
      <formula>LEFT(AJ15,2)="🟣"</formula>
    </cfRule>
    <cfRule type="expression" dxfId="313" priority="611">
      <formula>LEFT(AJ15,2)="🔵"</formula>
    </cfRule>
    <cfRule type="expression" dxfId="312" priority="612">
      <formula>LEFT(AJ15,2)="✅"</formula>
    </cfRule>
    <cfRule type="expression" dxfId="311" priority="685">
      <formula>LEFT(AJ16,2)="🔴"</formula>
    </cfRule>
    <cfRule type="expression" dxfId="310" priority="686">
      <formula>LEFT(AJ16,2)="🟠"</formula>
    </cfRule>
    <cfRule type="expression" dxfId="309" priority="687">
      <formula>LEFT(AJ16,2)="⛔"</formula>
    </cfRule>
    <cfRule type="expression" dxfId="308" priority="688">
      <formula>LEFT(AJ16,2)="🟣"</formula>
    </cfRule>
    <cfRule type="expression" dxfId="307" priority="689">
      <formula>LEFT(AJ16,2)="🔵"</formula>
    </cfRule>
    <cfRule type="expression" dxfId="306" priority="690">
      <formula>LEFT(AJ16,2)="✅"</formula>
    </cfRule>
    <cfRule type="expression" dxfId="305" priority="763">
      <formula>LEFT(AJ17,2)="🔴"</formula>
    </cfRule>
    <cfRule type="expression" dxfId="304" priority="764">
      <formula>LEFT(AJ17,2)="🟠"</formula>
    </cfRule>
    <cfRule type="expression" dxfId="303" priority="765">
      <formula>LEFT(AJ17,2)="⛔"</formula>
    </cfRule>
    <cfRule type="expression" dxfId="302" priority="766">
      <formula>LEFT(AJ17,2)="🟣"</formula>
    </cfRule>
    <cfRule type="expression" dxfId="301" priority="767">
      <formula>LEFT(AJ17,2)="🔵"</formula>
    </cfRule>
    <cfRule type="expression" dxfId="300" priority="768">
      <formula>LEFT(AJ17,2)="✅"</formula>
    </cfRule>
    <cfRule type="expression" dxfId="299" priority="841">
      <formula>LEFT(AJ18,2)="🔴"</formula>
    </cfRule>
    <cfRule type="expression" dxfId="298" priority="842">
      <formula>LEFT(AJ18,2)="🟠"</formula>
    </cfRule>
    <cfRule type="expression" dxfId="297" priority="843">
      <formula>LEFT(AJ18,2)="⛔"</formula>
    </cfRule>
    <cfRule type="expression" dxfId="296" priority="844">
      <formula>LEFT(AJ18,2)="🟣"</formula>
    </cfRule>
    <cfRule type="expression" dxfId="295" priority="845">
      <formula>LEFT(AJ18,2)="🔵"</formula>
    </cfRule>
    <cfRule type="expression" dxfId="294" priority="846">
      <formula>LEFT(AJ18,2)="✅"</formula>
    </cfRule>
    <cfRule type="expression" dxfId="293" priority="919">
      <formula>LEFT(AJ19,2)="🔴"</formula>
    </cfRule>
    <cfRule type="expression" dxfId="292" priority="920">
      <formula>LEFT(AJ19,2)="🟠"</formula>
    </cfRule>
    <cfRule type="expression" dxfId="291" priority="921">
      <formula>LEFT(AJ19,2)="⛔"</formula>
    </cfRule>
    <cfRule type="expression" dxfId="290" priority="922">
      <formula>LEFT(AJ19,2)="🟣"</formula>
    </cfRule>
    <cfRule type="expression" dxfId="289" priority="923">
      <formula>LEFT(AJ19,2)="🔵"</formula>
    </cfRule>
    <cfRule type="expression" dxfId="288" priority="924">
      <formula>LEFT(AJ19,2)="✅"</formula>
    </cfRule>
    <cfRule type="expression" dxfId="287" priority="997">
      <formula>LEFT(AJ20,2)="🔴"</formula>
    </cfRule>
    <cfRule type="expression" dxfId="286" priority="998">
      <formula>LEFT(AJ20,2)="🟠"</formula>
    </cfRule>
    <cfRule type="expression" dxfId="285" priority="999">
      <formula>LEFT(AJ20,2)="⛔"</formula>
    </cfRule>
    <cfRule type="expression" dxfId="284" priority="1000">
      <formula>LEFT(AJ20,2)="🟣"</formula>
    </cfRule>
    <cfRule type="expression" dxfId="283" priority="1001">
      <formula>LEFT(AJ20,2)="🔵"</formula>
    </cfRule>
    <cfRule type="expression" dxfId="282" priority="1002">
      <formula>LEFT(AJ20,2)="✅"</formula>
    </cfRule>
    <cfRule type="expression" dxfId="281" priority="1075">
      <formula>LEFT(AJ21,2)="🔴"</formula>
    </cfRule>
    <cfRule type="expression" dxfId="280" priority="1076">
      <formula>LEFT(AJ21,2)="🟠"</formula>
    </cfRule>
    <cfRule type="expression" dxfId="279" priority="1077">
      <formula>LEFT(AJ21,2)="⛔"</formula>
    </cfRule>
    <cfRule type="expression" dxfId="278" priority="1078">
      <formula>LEFT(AJ21,2)="🟣"</formula>
    </cfRule>
    <cfRule type="expression" dxfId="277" priority="1079">
      <formula>LEFT(AJ21,2)="🔵"</formula>
    </cfRule>
    <cfRule type="expression" dxfId="276" priority="1080">
      <formula>LEFT(AJ21,2)="✅"</formula>
    </cfRule>
    <cfRule type="expression" dxfId="275" priority="1153">
      <formula>LEFT(AJ22,2)="🔴"</formula>
    </cfRule>
    <cfRule type="expression" dxfId="274" priority="1154">
      <formula>LEFT(AJ22,2)="🟠"</formula>
    </cfRule>
    <cfRule type="expression" dxfId="273" priority="1155">
      <formula>LEFT(AJ22,2)="⛔"</formula>
    </cfRule>
    <cfRule type="expression" dxfId="272" priority="1156">
      <formula>LEFT(AJ22,2)="🟣"</formula>
    </cfRule>
    <cfRule type="expression" dxfId="271" priority="1157">
      <formula>LEFT(AJ22,2)="🔵"</formula>
    </cfRule>
    <cfRule type="expression" dxfId="270" priority="1158">
      <formula>LEFT(AJ22,2)="✅"</formula>
    </cfRule>
    <cfRule type="expression" dxfId="269" priority="1231">
      <formula>LEFT(AJ23,2)="🔴"</formula>
    </cfRule>
    <cfRule type="expression" dxfId="268" priority="1232">
      <formula>LEFT(AJ23,2)="🟠"</formula>
    </cfRule>
    <cfRule type="expression" dxfId="267" priority="1233">
      <formula>LEFT(AJ23,2)="⛔"</formula>
    </cfRule>
    <cfRule type="expression" dxfId="266" priority="1234">
      <formula>LEFT(AJ23,2)="🟣"</formula>
    </cfRule>
    <cfRule type="expression" dxfId="265" priority="1235">
      <formula>LEFT(AJ23,2)="🔵"</formula>
    </cfRule>
    <cfRule type="expression" dxfId="264" priority="1236">
      <formula>LEFT(AJ23,2)="✅"</formula>
    </cfRule>
    <cfRule type="expression" dxfId="263" priority="1309">
      <formula>LEFT(AJ24,2)="🔴"</formula>
    </cfRule>
    <cfRule type="expression" dxfId="262" priority="1310">
      <formula>LEFT(AJ24,2)="🟠"</formula>
    </cfRule>
    <cfRule type="expression" dxfId="261" priority="1311">
      <formula>LEFT(AJ24,2)="⛔"</formula>
    </cfRule>
    <cfRule type="expression" dxfId="260" priority="1312">
      <formula>LEFT(AJ24,2)="🟣"</formula>
    </cfRule>
    <cfRule type="expression" dxfId="259" priority="1313">
      <formula>LEFT(AJ24,2)="🔵"</formula>
    </cfRule>
    <cfRule type="expression" dxfId="258" priority="1314">
      <formula>LEFT(AJ24,2)="✅"</formula>
    </cfRule>
    <cfRule type="expression" dxfId="257" priority="1387">
      <formula>LEFT(AJ25,2)="🔴"</formula>
    </cfRule>
    <cfRule type="expression" dxfId="256" priority="1388">
      <formula>LEFT(AJ25,2)="🟠"</formula>
    </cfRule>
    <cfRule type="expression" dxfId="255" priority="1389">
      <formula>LEFT(AJ25,2)="⛔"</formula>
    </cfRule>
    <cfRule type="expression" dxfId="254" priority="1390">
      <formula>LEFT(AJ25,2)="🟣"</formula>
    </cfRule>
    <cfRule type="expression" dxfId="253" priority="1391">
      <formula>LEFT(AJ25,2)="🔵"</formula>
    </cfRule>
    <cfRule type="expression" dxfId="252" priority="1392">
      <formula>LEFT(AJ25,2)="✅"</formula>
    </cfRule>
    <cfRule type="expression" dxfId="251" priority="1465">
      <formula>LEFT(AJ26,2)="🔴"</formula>
    </cfRule>
    <cfRule type="expression" dxfId="250" priority="1466">
      <formula>LEFT(AJ26,2)="🟠"</formula>
    </cfRule>
    <cfRule type="expression" dxfId="249" priority="1467">
      <formula>LEFT(AJ26,2)="⛔"</formula>
    </cfRule>
    <cfRule type="expression" dxfId="248" priority="1468">
      <formula>LEFT(AJ26,2)="🟣"</formula>
    </cfRule>
    <cfRule type="expression" dxfId="247" priority="1469">
      <formula>LEFT(AJ26,2)="🔵"</formula>
    </cfRule>
    <cfRule type="expression" dxfId="246" priority="1470">
      <formula>LEFT(AJ26,2)="✅"</formula>
    </cfRule>
    <cfRule type="expression" dxfId="245" priority="1543">
      <formula>LEFT(AJ27,2)="🔴"</formula>
    </cfRule>
    <cfRule type="expression" dxfId="244" priority="1544">
      <formula>LEFT(AJ27,2)="🟠"</formula>
    </cfRule>
    <cfRule type="expression" dxfId="243" priority="1545">
      <formula>LEFT(AJ27,2)="⛔"</formula>
    </cfRule>
    <cfRule type="expression" dxfId="242" priority="1546">
      <formula>LEFT(AJ27,2)="🟣"</formula>
    </cfRule>
    <cfRule type="expression" dxfId="241" priority="1547">
      <formula>LEFT(AJ27,2)="🔵"</formula>
    </cfRule>
    <cfRule type="expression" dxfId="240" priority="1548">
      <formula>LEFT(AJ27,2)="✅"</formula>
    </cfRule>
  </conditionalFormatting>
  <conditionalFormatting sqref="AM8:AM27">
    <cfRule type="expression" dxfId="239" priority="67">
      <formula>LEFT(AM8,2)="🔴"</formula>
    </cfRule>
    <cfRule type="expression" dxfId="238" priority="68">
      <formula>LEFT(AM8,2)="🟠"</formula>
    </cfRule>
    <cfRule type="expression" dxfId="237" priority="69">
      <formula>LEFT(AM8,2)="⛔"</formula>
    </cfRule>
    <cfRule type="expression" dxfId="236" priority="70">
      <formula>LEFT(AM8,2)="🟣"</formula>
    </cfRule>
    <cfRule type="expression" dxfId="235" priority="71">
      <formula>LEFT(AM8,2)="🔵"</formula>
    </cfRule>
    <cfRule type="expression" dxfId="234" priority="72">
      <formula>LEFT(AM8,2)="✅"</formula>
    </cfRule>
    <cfRule type="expression" dxfId="233" priority="145">
      <formula>LEFT(AM9,2)="🔴"</formula>
    </cfRule>
    <cfRule type="expression" dxfId="232" priority="146">
      <formula>LEFT(AM9,2)="🟠"</formula>
    </cfRule>
    <cfRule type="expression" dxfId="231" priority="147">
      <formula>LEFT(AM9,2)="⛔"</formula>
    </cfRule>
    <cfRule type="expression" dxfId="230" priority="148">
      <formula>LEFT(AM9,2)="🟣"</formula>
    </cfRule>
    <cfRule type="expression" dxfId="229" priority="149">
      <formula>LEFT(AM9,2)="🔵"</formula>
    </cfRule>
    <cfRule type="expression" dxfId="228" priority="150">
      <formula>LEFT(AM9,2)="✅"</formula>
    </cfRule>
    <cfRule type="expression" dxfId="227" priority="223">
      <formula>LEFT(AM10,2)="🔴"</formula>
    </cfRule>
    <cfRule type="expression" dxfId="226" priority="224">
      <formula>LEFT(AM10,2)="🟠"</formula>
    </cfRule>
    <cfRule type="expression" dxfId="225" priority="225">
      <formula>LEFT(AM10,2)="⛔"</formula>
    </cfRule>
    <cfRule type="expression" dxfId="224" priority="226">
      <formula>LEFT(AM10,2)="🟣"</formula>
    </cfRule>
    <cfRule type="expression" dxfId="223" priority="227">
      <formula>LEFT(AM10,2)="🔵"</formula>
    </cfRule>
    <cfRule type="expression" dxfId="222" priority="228">
      <formula>LEFT(AM10,2)="✅"</formula>
    </cfRule>
    <cfRule type="expression" dxfId="221" priority="301">
      <formula>LEFT(AM11,2)="🔴"</formula>
    </cfRule>
    <cfRule type="expression" dxfId="220" priority="302">
      <formula>LEFT(AM11,2)="🟠"</formula>
    </cfRule>
    <cfRule type="expression" dxfId="219" priority="303">
      <formula>LEFT(AM11,2)="⛔"</formula>
    </cfRule>
    <cfRule type="expression" dxfId="218" priority="304">
      <formula>LEFT(AM11,2)="🟣"</formula>
    </cfRule>
    <cfRule type="expression" dxfId="217" priority="305">
      <formula>LEFT(AM11,2)="🔵"</formula>
    </cfRule>
    <cfRule type="expression" dxfId="216" priority="306">
      <formula>LEFT(AM11,2)="✅"</formula>
    </cfRule>
    <cfRule type="expression" dxfId="215" priority="379">
      <formula>LEFT(AM12,2)="🔴"</formula>
    </cfRule>
    <cfRule type="expression" dxfId="214" priority="380">
      <formula>LEFT(AM12,2)="🟠"</formula>
    </cfRule>
    <cfRule type="expression" dxfId="213" priority="381">
      <formula>LEFT(AM12,2)="⛔"</formula>
    </cfRule>
    <cfRule type="expression" dxfId="212" priority="382">
      <formula>LEFT(AM12,2)="🟣"</formula>
    </cfRule>
    <cfRule type="expression" dxfId="211" priority="383">
      <formula>LEFT(AM12,2)="🔵"</formula>
    </cfRule>
    <cfRule type="expression" dxfId="210" priority="384">
      <formula>LEFT(AM12,2)="✅"</formula>
    </cfRule>
    <cfRule type="expression" dxfId="209" priority="457">
      <formula>LEFT(AM13,2)="🔴"</formula>
    </cfRule>
    <cfRule type="expression" dxfId="208" priority="458">
      <formula>LEFT(AM13,2)="🟠"</formula>
    </cfRule>
    <cfRule type="expression" dxfId="207" priority="459">
      <formula>LEFT(AM13,2)="⛔"</formula>
    </cfRule>
    <cfRule type="expression" dxfId="206" priority="460">
      <formula>LEFT(AM13,2)="🟣"</formula>
    </cfRule>
    <cfRule type="expression" dxfId="205" priority="461">
      <formula>LEFT(AM13,2)="🔵"</formula>
    </cfRule>
    <cfRule type="expression" dxfId="204" priority="462">
      <formula>LEFT(AM13,2)="✅"</formula>
    </cfRule>
    <cfRule type="expression" dxfId="203" priority="535">
      <formula>LEFT(AM14,2)="🔴"</formula>
    </cfRule>
    <cfRule type="expression" dxfId="202" priority="536">
      <formula>LEFT(AM14,2)="🟠"</formula>
    </cfRule>
    <cfRule type="expression" dxfId="201" priority="537">
      <formula>LEFT(AM14,2)="⛔"</formula>
    </cfRule>
    <cfRule type="expression" dxfId="200" priority="538">
      <formula>LEFT(AM14,2)="🟣"</formula>
    </cfRule>
    <cfRule type="expression" dxfId="199" priority="539">
      <formula>LEFT(AM14,2)="🔵"</formula>
    </cfRule>
    <cfRule type="expression" dxfId="198" priority="540">
      <formula>LEFT(AM14,2)="✅"</formula>
    </cfRule>
    <cfRule type="expression" dxfId="197" priority="613">
      <formula>LEFT(AM15,2)="🔴"</formula>
    </cfRule>
    <cfRule type="expression" dxfId="196" priority="614">
      <formula>LEFT(AM15,2)="🟠"</formula>
    </cfRule>
    <cfRule type="expression" dxfId="195" priority="615">
      <formula>LEFT(AM15,2)="⛔"</formula>
    </cfRule>
    <cfRule type="expression" dxfId="194" priority="616">
      <formula>LEFT(AM15,2)="🟣"</formula>
    </cfRule>
    <cfRule type="expression" dxfId="193" priority="617">
      <formula>LEFT(AM15,2)="🔵"</formula>
    </cfRule>
    <cfRule type="expression" dxfId="192" priority="618">
      <formula>LEFT(AM15,2)="✅"</formula>
    </cfRule>
    <cfRule type="expression" dxfId="191" priority="691">
      <formula>LEFT(AM16,2)="🔴"</formula>
    </cfRule>
    <cfRule type="expression" dxfId="190" priority="692">
      <formula>LEFT(AM16,2)="🟠"</formula>
    </cfRule>
    <cfRule type="expression" dxfId="189" priority="693">
      <formula>LEFT(AM16,2)="⛔"</formula>
    </cfRule>
    <cfRule type="expression" dxfId="188" priority="694">
      <formula>LEFT(AM16,2)="🟣"</formula>
    </cfRule>
    <cfRule type="expression" dxfId="187" priority="695">
      <formula>LEFT(AM16,2)="🔵"</formula>
    </cfRule>
    <cfRule type="expression" dxfId="186" priority="696">
      <formula>LEFT(AM16,2)="✅"</formula>
    </cfRule>
    <cfRule type="expression" dxfId="185" priority="769">
      <formula>LEFT(AM17,2)="🔴"</formula>
    </cfRule>
    <cfRule type="expression" dxfId="184" priority="770">
      <formula>LEFT(AM17,2)="🟠"</formula>
    </cfRule>
    <cfRule type="expression" dxfId="183" priority="771">
      <formula>LEFT(AM17,2)="⛔"</formula>
    </cfRule>
    <cfRule type="expression" dxfId="182" priority="772">
      <formula>LEFT(AM17,2)="🟣"</formula>
    </cfRule>
    <cfRule type="expression" dxfId="181" priority="773">
      <formula>LEFT(AM17,2)="🔵"</formula>
    </cfRule>
    <cfRule type="expression" dxfId="180" priority="774">
      <formula>LEFT(AM17,2)="✅"</formula>
    </cfRule>
    <cfRule type="expression" dxfId="179" priority="847">
      <formula>LEFT(AM18,2)="🔴"</formula>
    </cfRule>
    <cfRule type="expression" dxfId="178" priority="848">
      <formula>LEFT(AM18,2)="🟠"</formula>
    </cfRule>
    <cfRule type="expression" dxfId="177" priority="849">
      <formula>LEFT(AM18,2)="⛔"</formula>
    </cfRule>
    <cfRule type="expression" dxfId="176" priority="850">
      <formula>LEFT(AM18,2)="🟣"</formula>
    </cfRule>
    <cfRule type="expression" dxfId="175" priority="851">
      <formula>LEFT(AM18,2)="🔵"</formula>
    </cfRule>
    <cfRule type="expression" dxfId="174" priority="852">
      <formula>LEFT(AM18,2)="✅"</formula>
    </cfRule>
    <cfRule type="expression" dxfId="173" priority="925">
      <formula>LEFT(AM19,2)="🔴"</formula>
    </cfRule>
    <cfRule type="expression" dxfId="172" priority="926">
      <formula>LEFT(AM19,2)="🟠"</formula>
    </cfRule>
    <cfRule type="expression" dxfId="171" priority="927">
      <formula>LEFT(AM19,2)="⛔"</formula>
    </cfRule>
    <cfRule type="expression" dxfId="170" priority="928">
      <formula>LEFT(AM19,2)="🟣"</formula>
    </cfRule>
    <cfRule type="expression" dxfId="169" priority="929">
      <formula>LEFT(AM19,2)="🔵"</formula>
    </cfRule>
    <cfRule type="expression" dxfId="168" priority="930">
      <formula>LEFT(AM19,2)="✅"</formula>
    </cfRule>
    <cfRule type="expression" dxfId="167" priority="1003">
      <formula>LEFT(AM20,2)="🔴"</formula>
    </cfRule>
    <cfRule type="expression" dxfId="166" priority="1004">
      <formula>LEFT(AM20,2)="🟠"</formula>
    </cfRule>
    <cfRule type="expression" dxfId="165" priority="1005">
      <formula>LEFT(AM20,2)="⛔"</formula>
    </cfRule>
    <cfRule type="expression" dxfId="164" priority="1006">
      <formula>LEFT(AM20,2)="🟣"</formula>
    </cfRule>
    <cfRule type="expression" dxfId="163" priority="1007">
      <formula>LEFT(AM20,2)="🔵"</formula>
    </cfRule>
    <cfRule type="expression" dxfId="162" priority="1008">
      <formula>LEFT(AM20,2)="✅"</formula>
    </cfRule>
    <cfRule type="expression" dxfId="161" priority="1081">
      <formula>LEFT(AM21,2)="🔴"</formula>
    </cfRule>
    <cfRule type="expression" dxfId="160" priority="1082">
      <formula>LEFT(AM21,2)="🟠"</formula>
    </cfRule>
    <cfRule type="expression" dxfId="159" priority="1083">
      <formula>LEFT(AM21,2)="⛔"</formula>
    </cfRule>
    <cfRule type="expression" dxfId="158" priority="1084">
      <formula>LEFT(AM21,2)="🟣"</formula>
    </cfRule>
    <cfRule type="expression" dxfId="157" priority="1085">
      <formula>LEFT(AM21,2)="🔵"</formula>
    </cfRule>
    <cfRule type="expression" dxfId="156" priority="1086">
      <formula>LEFT(AM21,2)="✅"</formula>
    </cfRule>
    <cfRule type="expression" dxfId="155" priority="1159">
      <formula>LEFT(AM22,2)="🔴"</formula>
    </cfRule>
    <cfRule type="expression" dxfId="154" priority="1160">
      <formula>LEFT(AM22,2)="🟠"</formula>
    </cfRule>
    <cfRule type="expression" dxfId="153" priority="1161">
      <formula>LEFT(AM22,2)="⛔"</formula>
    </cfRule>
    <cfRule type="expression" dxfId="152" priority="1162">
      <formula>LEFT(AM22,2)="🟣"</formula>
    </cfRule>
    <cfRule type="expression" dxfId="151" priority="1163">
      <formula>LEFT(AM22,2)="🔵"</formula>
    </cfRule>
    <cfRule type="expression" dxfId="150" priority="1164">
      <formula>LEFT(AM22,2)="✅"</formula>
    </cfRule>
    <cfRule type="expression" dxfId="149" priority="1237">
      <formula>LEFT(AM23,2)="🔴"</formula>
    </cfRule>
    <cfRule type="expression" dxfId="148" priority="1238">
      <formula>LEFT(AM23,2)="🟠"</formula>
    </cfRule>
    <cfRule type="expression" dxfId="147" priority="1239">
      <formula>LEFT(AM23,2)="⛔"</formula>
    </cfRule>
    <cfRule type="expression" dxfId="146" priority="1240">
      <formula>LEFT(AM23,2)="🟣"</formula>
    </cfRule>
    <cfRule type="expression" dxfId="145" priority="1241">
      <formula>LEFT(AM23,2)="🔵"</formula>
    </cfRule>
    <cfRule type="expression" dxfId="144" priority="1242">
      <formula>LEFT(AM23,2)="✅"</formula>
    </cfRule>
    <cfRule type="expression" dxfId="143" priority="1315">
      <formula>LEFT(AM24,2)="🔴"</formula>
    </cfRule>
    <cfRule type="expression" dxfId="142" priority="1316">
      <formula>LEFT(AM24,2)="🟠"</formula>
    </cfRule>
    <cfRule type="expression" dxfId="141" priority="1317">
      <formula>LEFT(AM24,2)="⛔"</formula>
    </cfRule>
    <cfRule type="expression" dxfId="140" priority="1318">
      <formula>LEFT(AM24,2)="🟣"</formula>
    </cfRule>
    <cfRule type="expression" dxfId="139" priority="1319">
      <formula>LEFT(AM24,2)="🔵"</formula>
    </cfRule>
    <cfRule type="expression" dxfId="138" priority="1320">
      <formula>LEFT(AM24,2)="✅"</formula>
    </cfRule>
    <cfRule type="expression" dxfId="137" priority="1393">
      <formula>LEFT(AM25,2)="🔴"</formula>
    </cfRule>
    <cfRule type="expression" dxfId="136" priority="1394">
      <formula>LEFT(AM25,2)="🟠"</formula>
    </cfRule>
    <cfRule type="expression" dxfId="135" priority="1395">
      <formula>LEFT(AM25,2)="⛔"</formula>
    </cfRule>
    <cfRule type="expression" dxfId="134" priority="1396">
      <formula>LEFT(AM25,2)="🟣"</formula>
    </cfRule>
    <cfRule type="expression" dxfId="133" priority="1397">
      <formula>LEFT(AM25,2)="🔵"</formula>
    </cfRule>
    <cfRule type="expression" dxfId="132" priority="1398">
      <formula>LEFT(AM25,2)="✅"</formula>
    </cfRule>
    <cfRule type="expression" dxfId="131" priority="1471">
      <formula>LEFT(AM26,2)="🔴"</formula>
    </cfRule>
    <cfRule type="expression" dxfId="130" priority="1472">
      <formula>LEFT(AM26,2)="🟠"</formula>
    </cfRule>
    <cfRule type="expression" dxfId="129" priority="1473">
      <formula>LEFT(AM26,2)="⛔"</formula>
    </cfRule>
    <cfRule type="expression" dxfId="128" priority="1474">
      <formula>LEFT(AM26,2)="🟣"</formula>
    </cfRule>
    <cfRule type="expression" dxfId="127" priority="1475">
      <formula>LEFT(AM26,2)="🔵"</formula>
    </cfRule>
    <cfRule type="expression" dxfId="126" priority="1476">
      <formula>LEFT(AM26,2)="✅"</formula>
    </cfRule>
    <cfRule type="expression" dxfId="125" priority="1549">
      <formula>LEFT(AM27,2)="🔴"</formula>
    </cfRule>
    <cfRule type="expression" dxfId="124" priority="1550">
      <formula>LEFT(AM27,2)="🟠"</formula>
    </cfRule>
    <cfRule type="expression" dxfId="123" priority="1551">
      <formula>LEFT(AM27,2)="⛔"</formula>
    </cfRule>
    <cfRule type="expression" dxfId="122" priority="1552">
      <formula>LEFT(AM27,2)="🟣"</formula>
    </cfRule>
    <cfRule type="expression" dxfId="121" priority="1553">
      <formula>LEFT(AM27,2)="🔵"</formula>
    </cfRule>
    <cfRule type="expression" dxfId="120" priority="1554">
      <formula>LEFT(AM27,2)="✅"</formula>
    </cfRule>
  </conditionalFormatting>
  <conditionalFormatting sqref="AP8:AP27">
    <cfRule type="expression" dxfId="119" priority="73">
      <formula>LEFT(AP8,2)="🔴"</formula>
    </cfRule>
    <cfRule type="expression" dxfId="118" priority="74">
      <formula>LEFT(AP8,2)="🟠"</formula>
    </cfRule>
    <cfRule type="expression" dxfId="117" priority="75">
      <formula>LEFT(AP8,2)="⛔"</formula>
    </cfRule>
    <cfRule type="expression" dxfId="116" priority="76">
      <formula>LEFT(AP8,2)="🟣"</formula>
    </cfRule>
    <cfRule type="expression" dxfId="115" priority="77">
      <formula>LEFT(AP8,2)="🔵"</formula>
    </cfRule>
    <cfRule type="expression" dxfId="114" priority="78">
      <formula>LEFT(AP8,2)="✅"</formula>
    </cfRule>
    <cfRule type="expression" dxfId="113" priority="151">
      <formula>LEFT(AP9,2)="🔴"</formula>
    </cfRule>
    <cfRule type="expression" dxfId="112" priority="152">
      <formula>LEFT(AP9,2)="🟠"</formula>
    </cfRule>
    <cfRule type="expression" dxfId="111" priority="153">
      <formula>LEFT(AP9,2)="⛔"</formula>
    </cfRule>
    <cfRule type="expression" dxfId="110" priority="154">
      <formula>LEFT(AP9,2)="🟣"</formula>
    </cfRule>
    <cfRule type="expression" dxfId="109" priority="155">
      <formula>LEFT(AP9,2)="🔵"</formula>
    </cfRule>
    <cfRule type="expression" dxfId="108" priority="156">
      <formula>LEFT(AP9,2)="✅"</formula>
    </cfRule>
    <cfRule type="expression" dxfId="107" priority="229">
      <formula>LEFT(AP10,2)="🔴"</formula>
    </cfRule>
    <cfRule type="expression" dxfId="106" priority="230">
      <formula>LEFT(AP10,2)="🟠"</formula>
    </cfRule>
    <cfRule type="expression" dxfId="105" priority="231">
      <formula>LEFT(AP10,2)="⛔"</formula>
    </cfRule>
    <cfRule type="expression" dxfId="104" priority="232">
      <formula>LEFT(AP10,2)="🟣"</formula>
    </cfRule>
    <cfRule type="expression" dxfId="103" priority="233">
      <formula>LEFT(AP10,2)="🔵"</formula>
    </cfRule>
    <cfRule type="expression" dxfId="102" priority="234">
      <formula>LEFT(AP10,2)="✅"</formula>
    </cfRule>
    <cfRule type="expression" dxfId="101" priority="307">
      <formula>LEFT(AP11,2)="🔴"</formula>
    </cfRule>
    <cfRule type="expression" dxfId="100" priority="308">
      <formula>LEFT(AP11,2)="🟠"</formula>
    </cfRule>
    <cfRule type="expression" dxfId="99" priority="309">
      <formula>LEFT(AP11,2)="⛔"</formula>
    </cfRule>
    <cfRule type="expression" dxfId="98" priority="310">
      <formula>LEFT(AP11,2)="🟣"</formula>
    </cfRule>
    <cfRule type="expression" dxfId="97" priority="311">
      <formula>LEFT(AP11,2)="🔵"</formula>
    </cfRule>
    <cfRule type="expression" dxfId="96" priority="312">
      <formula>LEFT(AP11,2)="✅"</formula>
    </cfRule>
    <cfRule type="expression" dxfId="95" priority="385">
      <formula>LEFT(AP12,2)="🔴"</formula>
    </cfRule>
    <cfRule type="expression" dxfId="94" priority="386">
      <formula>LEFT(AP12,2)="🟠"</formula>
    </cfRule>
    <cfRule type="expression" dxfId="93" priority="387">
      <formula>LEFT(AP12,2)="⛔"</formula>
    </cfRule>
    <cfRule type="expression" dxfId="92" priority="388">
      <formula>LEFT(AP12,2)="🟣"</formula>
    </cfRule>
    <cfRule type="expression" dxfId="91" priority="389">
      <formula>LEFT(AP12,2)="🔵"</formula>
    </cfRule>
    <cfRule type="expression" dxfId="90" priority="390">
      <formula>LEFT(AP12,2)="✅"</formula>
    </cfRule>
    <cfRule type="expression" dxfId="89" priority="463">
      <formula>LEFT(AP13,2)="🔴"</formula>
    </cfRule>
    <cfRule type="expression" dxfId="88" priority="464">
      <formula>LEFT(AP13,2)="🟠"</formula>
    </cfRule>
    <cfRule type="expression" dxfId="87" priority="465">
      <formula>LEFT(AP13,2)="⛔"</formula>
    </cfRule>
    <cfRule type="expression" dxfId="86" priority="466">
      <formula>LEFT(AP13,2)="🟣"</formula>
    </cfRule>
    <cfRule type="expression" dxfId="85" priority="467">
      <formula>LEFT(AP13,2)="🔵"</formula>
    </cfRule>
    <cfRule type="expression" dxfId="84" priority="468">
      <formula>LEFT(AP13,2)="✅"</formula>
    </cfRule>
    <cfRule type="expression" dxfId="83" priority="541">
      <formula>LEFT(AP14,2)="🔴"</formula>
    </cfRule>
    <cfRule type="expression" dxfId="82" priority="542">
      <formula>LEFT(AP14,2)="🟠"</formula>
    </cfRule>
    <cfRule type="expression" dxfId="81" priority="543">
      <formula>LEFT(AP14,2)="⛔"</formula>
    </cfRule>
    <cfRule type="expression" dxfId="80" priority="544">
      <formula>LEFT(AP14,2)="🟣"</formula>
    </cfRule>
    <cfRule type="expression" dxfId="79" priority="545">
      <formula>LEFT(AP14,2)="🔵"</formula>
    </cfRule>
    <cfRule type="expression" dxfId="78" priority="546">
      <formula>LEFT(AP14,2)="✅"</formula>
    </cfRule>
    <cfRule type="expression" dxfId="77" priority="619">
      <formula>LEFT(AP15,2)="🔴"</formula>
    </cfRule>
    <cfRule type="expression" dxfId="76" priority="620">
      <formula>LEFT(AP15,2)="🟠"</formula>
    </cfRule>
    <cfRule type="expression" dxfId="75" priority="621">
      <formula>LEFT(AP15,2)="⛔"</formula>
    </cfRule>
    <cfRule type="expression" dxfId="74" priority="622">
      <formula>LEFT(AP15,2)="🟣"</formula>
    </cfRule>
    <cfRule type="expression" dxfId="73" priority="623">
      <formula>LEFT(AP15,2)="🔵"</formula>
    </cfRule>
    <cfRule type="expression" dxfId="72" priority="624">
      <formula>LEFT(AP15,2)="✅"</formula>
    </cfRule>
    <cfRule type="expression" dxfId="71" priority="697">
      <formula>LEFT(AP16,2)="🔴"</formula>
    </cfRule>
    <cfRule type="expression" dxfId="70" priority="698">
      <formula>LEFT(AP16,2)="🟠"</formula>
    </cfRule>
    <cfRule type="expression" dxfId="69" priority="699">
      <formula>LEFT(AP16,2)="⛔"</formula>
    </cfRule>
    <cfRule type="expression" dxfId="68" priority="700">
      <formula>LEFT(AP16,2)="🟣"</formula>
    </cfRule>
    <cfRule type="expression" dxfId="67" priority="701">
      <formula>LEFT(AP16,2)="🔵"</formula>
    </cfRule>
    <cfRule type="expression" dxfId="66" priority="702">
      <formula>LEFT(AP16,2)="✅"</formula>
    </cfRule>
    <cfRule type="expression" dxfId="65" priority="775">
      <formula>LEFT(AP17,2)="🔴"</formula>
    </cfRule>
    <cfRule type="expression" dxfId="64" priority="776">
      <formula>LEFT(AP17,2)="🟠"</formula>
    </cfRule>
    <cfRule type="expression" dxfId="63" priority="777">
      <formula>LEFT(AP17,2)="⛔"</formula>
    </cfRule>
    <cfRule type="expression" dxfId="62" priority="778">
      <formula>LEFT(AP17,2)="🟣"</formula>
    </cfRule>
    <cfRule type="expression" dxfId="61" priority="779">
      <formula>LEFT(AP17,2)="🔵"</formula>
    </cfRule>
    <cfRule type="expression" dxfId="60" priority="780">
      <formula>LEFT(AP17,2)="✅"</formula>
    </cfRule>
    <cfRule type="expression" dxfId="59" priority="853">
      <formula>LEFT(AP18,2)="🔴"</formula>
    </cfRule>
    <cfRule type="expression" dxfId="58" priority="854">
      <formula>LEFT(AP18,2)="🟠"</formula>
    </cfRule>
    <cfRule type="expression" dxfId="57" priority="855">
      <formula>LEFT(AP18,2)="⛔"</formula>
    </cfRule>
    <cfRule type="expression" dxfId="56" priority="856">
      <formula>LEFT(AP18,2)="🟣"</formula>
    </cfRule>
    <cfRule type="expression" dxfId="55" priority="857">
      <formula>LEFT(AP18,2)="🔵"</formula>
    </cfRule>
    <cfRule type="expression" dxfId="54" priority="858">
      <formula>LEFT(AP18,2)="✅"</formula>
    </cfRule>
    <cfRule type="expression" dxfId="53" priority="931">
      <formula>LEFT(AP19,2)="🔴"</formula>
    </cfRule>
    <cfRule type="expression" dxfId="52" priority="932">
      <formula>LEFT(AP19,2)="🟠"</formula>
    </cfRule>
    <cfRule type="expression" dxfId="51" priority="933">
      <formula>LEFT(AP19,2)="⛔"</formula>
    </cfRule>
    <cfRule type="expression" dxfId="50" priority="934">
      <formula>LEFT(AP19,2)="🟣"</formula>
    </cfRule>
    <cfRule type="expression" dxfId="49" priority="935">
      <formula>LEFT(AP19,2)="🔵"</formula>
    </cfRule>
    <cfRule type="expression" dxfId="48" priority="936">
      <formula>LEFT(AP19,2)="✅"</formula>
    </cfRule>
    <cfRule type="expression" dxfId="47" priority="1009">
      <formula>LEFT(AP20,2)="🔴"</formula>
    </cfRule>
    <cfRule type="expression" dxfId="46" priority="1010">
      <formula>LEFT(AP20,2)="🟠"</formula>
    </cfRule>
    <cfRule type="expression" dxfId="45" priority="1011">
      <formula>LEFT(AP20,2)="⛔"</formula>
    </cfRule>
    <cfRule type="expression" dxfId="44" priority="1012">
      <formula>LEFT(AP20,2)="🟣"</formula>
    </cfRule>
    <cfRule type="expression" dxfId="43" priority="1013">
      <formula>LEFT(AP20,2)="🔵"</formula>
    </cfRule>
    <cfRule type="expression" dxfId="42" priority="1014">
      <formula>LEFT(AP20,2)="✅"</formula>
    </cfRule>
    <cfRule type="expression" dxfId="41" priority="1087">
      <formula>LEFT(AP21,2)="🔴"</formula>
    </cfRule>
    <cfRule type="expression" dxfId="40" priority="1088">
      <formula>LEFT(AP21,2)="🟠"</formula>
    </cfRule>
    <cfRule type="expression" dxfId="39" priority="1089">
      <formula>LEFT(AP21,2)="⛔"</formula>
    </cfRule>
    <cfRule type="expression" dxfId="38" priority="1090">
      <formula>LEFT(AP21,2)="🟣"</formula>
    </cfRule>
    <cfRule type="expression" dxfId="37" priority="1091">
      <formula>LEFT(AP21,2)="🔵"</formula>
    </cfRule>
    <cfRule type="expression" dxfId="36" priority="1092">
      <formula>LEFT(AP21,2)="✅"</formula>
    </cfRule>
    <cfRule type="expression" dxfId="35" priority="1165">
      <formula>LEFT(AP22,2)="🔴"</formula>
    </cfRule>
    <cfRule type="expression" dxfId="34" priority="1166">
      <formula>LEFT(AP22,2)="🟠"</formula>
    </cfRule>
    <cfRule type="expression" dxfId="33" priority="1167">
      <formula>LEFT(AP22,2)="⛔"</formula>
    </cfRule>
    <cfRule type="expression" dxfId="32" priority="1168">
      <formula>LEFT(AP22,2)="🟣"</formula>
    </cfRule>
    <cfRule type="expression" dxfId="31" priority="1169">
      <formula>LEFT(AP22,2)="🔵"</formula>
    </cfRule>
    <cfRule type="expression" dxfId="30" priority="1170">
      <formula>LEFT(AP22,2)="✅"</formula>
    </cfRule>
    <cfRule type="expression" dxfId="29" priority="1243">
      <formula>LEFT(AP23,2)="🔴"</formula>
    </cfRule>
    <cfRule type="expression" dxfId="28" priority="1244">
      <formula>LEFT(AP23,2)="🟠"</formula>
    </cfRule>
    <cfRule type="expression" dxfId="27" priority="1245">
      <formula>LEFT(AP23,2)="⛔"</formula>
    </cfRule>
    <cfRule type="expression" dxfId="26" priority="1246">
      <formula>LEFT(AP23,2)="🟣"</formula>
    </cfRule>
    <cfRule type="expression" dxfId="25" priority="1247">
      <formula>LEFT(AP23,2)="🔵"</formula>
    </cfRule>
    <cfRule type="expression" dxfId="24" priority="1248">
      <formula>LEFT(AP23,2)="✅"</formula>
    </cfRule>
    <cfRule type="expression" dxfId="23" priority="1321">
      <formula>LEFT(AP24,2)="🔴"</formula>
    </cfRule>
    <cfRule type="expression" dxfId="22" priority="1322">
      <formula>LEFT(AP24,2)="🟠"</formula>
    </cfRule>
    <cfRule type="expression" dxfId="21" priority="1323">
      <formula>LEFT(AP24,2)="⛔"</formula>
    </cfRule>
    <cfRule type="expression" dxfId="20" priority="1324">
      <formula>LEFT(AP24,2)="🟣"</formula>
    </cfRule>
    <cfRule type="expression" dxfId="19" priority="1325">
      <formula>LEFT(AP24,2)="🔵"</formula>
    </cfRule>
    <cfRule type="expression" dxfId="18" priority="1326">
      <formula>LEFT(AP24,2)="✅"</formula>
    </cfRule>
    <cfRule type="expression" dxfId="17" priority="1399">
      <formula>LEFT(AP25,2)="🔴"</formula>
    </cfRule>
    <cfRule type="expression" dxfId="16" priority="1400">
      <formula>LEFT(AP25,2)="🟠"</formula>
    </cfRule>
    <cfRule type="expression" dxfId="15" priority="1401">
      <formula>LEFT(AP25,2)="⛔"</formula>
    </cfRule>
    <cfRule type="expression" dxfId="14" priority="1402">
      <formula>LEFT(AP25,2)="🟣"</formula>
    </cfRule>
    <cfRule type="expression" dxfId="13" priority="1403">
      <formula>LEFT(AP25,2)="🔵"</formula>
    </cfRule>
    <cfRule type="expression" dxfId="12" priority="1404">
      <formula>LEFT(AP25,2)="✅"</formula>
    </cfRule>
    <cfRule type="expression" dxfId="11" priority="1477">
      <formula>LEFT(AP26,2)="🔴"</formula>
    </cfRule>
    <cfRule type="expression" dxfId="10" priority="1478">
      <formula>LEFT(AP26,2)="🟠"</formula>
    </cfRule>
    <cfRule type="expression" dxfId="9" priority="1479">
      <formula>LEFT(AP26,2)="⛔"</formula>
    </cfRule>
    <cfRule type="expression" dxfId="8" priority="1480">
      <formula>LEFT(AP26,2)="🟣"</formula>
    </cfRule>
    <cfRule type="expression" dxfId="7" priority="1481">
      <formula>LEFT(AP26,2)="🔵"</formula>
    </cfRule>
    <cfRule type="expression" dxfId="6" priority="1482">
      <formula>LEFT(AP26,2)="✅"</formula>
    </cfRule>
    <cfRule type="expression" dxfId="5" priority="1555">
      <formula>LEFT(AP27,2)="🔴"</formula>
    </cfRule>
    <cfRule type="expression" dxfId="4" priority="1556">
      <formula>LEFT(AP27,2)="🟠"</formula>
    </cfRule>
    <cfRule type="expression" dxfId="3" priority="1557">
      <formula>LEFT(AP27,2)="⛔"</formula>
    </cfRule>
    <cfRule type="expression" dxfId="2" priority="1558">
      <formula>LEFT(AP27,2)="🟣"</formula>
    </cfRule>
    <cfRule type="expression" dxfId="1" priority="1559">
      <formula>LEFT(AP27,2)="🔵"</formula>
    </cfRule>
    <cfRule type="expression" dxfId="0" priority="1560">
      <formula>LEFT(AP27,2)="✅"</formula>
    </cfRule>
  </conditionalFormatting>
  <dataValidations count="1">
    <dataValidation type="list" allowBlank="1" sqref="C8 C9 C10 C11 C12 C13 C14 C15 C16 C17 C18 C19 C20 C21 C22 C23 C24 C25 C26 C27" xr:uid="{00000000-0002-0000-0600-000000000000}">
      <formula1>"🟣 Prématuré,🔴 Immunodéprimé,🟠 Maladie chronique,🟡 Allergie sévère,🔵 Cardiopathie,🟢 Autre / Mixte,🩷 Prématuré + Allergie"</formula1>
    </dataValidation>
  </dataValidation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2"/>
  <sheetViews>
    <sheetView showGridLines="0" workbookViewId="0">
      <selection sqref="A1:J1"/>
    </sheetView>
  </sheetViews>
  <sheetFormatPr baseColWidth="10" defaultColWidth="8.88671875" defaultRowHeight="14.4" x14ac:dyDescent="0.3"/>
  <cols>
    <col min="1" max="1" width="22" customWidth="1"/>
    <col min="2" max="3" width="14" customWidth="1"/>
    <col min="4" max="4" width="35" customWidth="1"/>
    <col min="5" max="10" width="14" customWidth="1"/>
  </cols>
  <sheetData>
    <row r="1" spans="1:10" ht="34.950000000000003" customHeight="1" x14ac:dyDescent="0.3">
      <c r="A1" s="120" t="s">
        <v>211</v>
      </c>
      <c r="B1" s="57"/>
      <c r="C1" s="57"/>
      <c r="D1" s="57"/>
      <c r="E1" s="57"/>
      <c r="F1" s="57"/>
      <c r="G1" s="57"/>
      <c r="H1" s="57"/>
      <c r="I1" s="57"/>
      <c r="J1" s="58"/>
    </row>
    <row r="2" spans="1:10" ht="7.95" customHeight="1" x14ac:dyDescent="0.3"/>
    <row r="3" spans="1:10" ht="22.05" customHeight="1" x14ac:dyDescent="0.3">
      <c r="A3" s="95" t="s">
        <v>212</v>
      </c>
      <c r="B3" s="57"/>
      <c r="C3" s="57"/>
      <c r="D3" s="57"/>
      <c r="E3" s="57"/>
      <c r="F3" s="57"/>
      <c r="G3" s="57"/>
      <c r="H3" s="57"/>
      <c r="I3" s="57"/>
      <c r="J3" s="58"/>
    </row>
    <row r="4" spans="1:10" ht="34.950000000000003" customHeight="1" x14ac:dyDescent="0.3">
      <c r="A4" s="119" t="s">
        <v>213</v>
      </c>
      <c r="B4" s="62"/>
      <c r="C4" s="63"/>
      <c r="D4" s="107" t="s">
        <v>214</v>
      </c>
      <c r="E4" s="49"/>
      <c r="F4" s="49"/>
      <c r="G4" s="49"/>
      <c r="H4" s="49"/>
      <c r="I4" s="49"/>
      <c r="J4" s="50"/>
    </row>
    <row r="5" spans="1:10" ht="34.950000000000003" customHeight="1" x14ac:dyDescent="0.3">
      <c r="A5" s="119" t="s">
        <v>215</v>
      </c>
      <c r="B5" s="62"/>
      <c r="C5" s="63"/>
      <c r="D5" s="107" t="s">
        <v>216</v>
      </c>
      <c r="E5" s="49"/>
      <c r="F5" s="49"/>
      <c r="G5" s="49"/>
      <c r="H5" s="49"/>
      <c r="I5" s="49"/>
      <c r="J5" s="50"/>
    </row>
    <row r="6" spans="1:10" ht="34.950000000000003" customHeight="1" x14ac:dyDescent="0.3">
      <c r="A6" s="119" t="s">
        <v>217</v>
      </c>
      <c r="B6" s="62"/>
      <c r="C6" s="63"/>
      <c r="D6" s="109" t="s">
        <v>218</v>
      </c>
      <c r="E6" s="49"/>
      <c r="F6" s="49"/>
      <c r="G6" s="49"/>
      <c r="H6" s="49"/>
      <c r="I6" s="49"/>
      <c r="J6" s="50"/>
    </row>
    <row r="7" spans="1:10" ht="34.950000000000003" customHeight="1" x14ac:dyDescent="0.3">
      <c r="A7" s="119" t="s">
        <v>219</v>
      </c>
      <c r="B7" s="62"/>
      <c r="C7" s="63"/>
      <c r="D7" s="108" t="s">
        <v>220</v>
      </c>
      <c r="E7" s="49"/>
      <c r="F7" s="49"/>
      <c r="G7" s="49"/>
      <c r="H7" s="49"/>
      <c r="I7" s="49"/>
      <c r="J7" s="50"/>
    </row>
    <row r="8" spans="1:10" ht="34.950000000000003" customHeight="1" x14ac:dyDescent="0.3">
      <c r="A8" s="119" t="s">
        <v>221</v>
      </c>
      <c r="B8" s="62"/>
      <c r="C8" s="63"/>
      <c r="D8" s="110" t="s">
        <v>222</v>
      </c>
      <c r="E8" s="49"/>
      <c r="F8" s="49"/>
      <c r="G8" s="49"/>
      <c r="H8" s="49"/>
      <c r="I8" s="49"/>
      <c r="J8" s="50"/>
    </row>
    <row r="9" spans="1:10" ht="34.950000000000003" customHeight="1" x14ac:dyDescent="0.3">
      <c r="A9" s="119" t="s">
        <v>223</v>
      </c>
      <c r="B9" s="62"/>
      <c r="C9" s="63"/>
      <c r="D9" s="108" t="s">
        <v>224</v>
      </c>
      <c r="E9" s="49"/>
      <c r="F9" s="49"/>
      <c r="G9" s="49"/>
      <c r="H9" s="49"/>
      <c r="I9" s="49"/>
      <c r="J9" s="50"/>
    </row>
    <row r="10" spans="1:10" ht="7.95" customHeight="1" x14ac:dyDescent="0.3"/>
    <row r="11" spans="1:10" ht="22.05" customHeight="1" x14ac:dyDescent="0.3">
      <c r="A11" s="66" t="s">
        <v>225</v>
      </c>
      <c r="B11" s="57"/>
      <c r="C11" s="57"/>
      <c r="D11" s="57"/>
      <c r="E11" s="57"/>
      <c r="F11" s="57"/>
      <c r="G11" s="57"/>
      <c r="H11" s="57"/>
      <c r="I11" s="57"/>
      <c r="J11" s="58"/>
    </row>
    <row r="12" spans="1:10" ht="34.950000000000003" customHeight="1" x14ac:dyDescent="0.3">
      <c r="A12" s="111" t="s">
        <v>226</v>
      </c>
      <c r="B12" s="112"/>
      <c r="C12" s="113"/>
      <c r="D12" s="109" t="s">
        <v>227</v>
      </c>
      <c r="E12" s="49"/>
      <c r="F12" s="49"/>
      <c r="G12" s="49"/>
      <c r="H12" s="49"/>
      <c r="I12" s="49"/>
      <c r="J12" s="50"/>
    </row>
    <row r="13" spans="1:10" ht="34.950000000000003" customHeight="1" x14ac:dyDescent="0.3">
      <c r="A13" s="111" t="s">
        <v>215</v>
      </c>
      <c r="B13" s="112"/>
      <c r="C13" s="113"/>
      <c r="D13" s="108" t="s">
        <v>228</v>
      </c>
      <c r="E13" s="49"/>
      <c r="F13" s="49"/>
      <c r="G13" s="49"/>
      <c r="H13" s="49"/>
      <c r="I13" s="49"/>
      <c r="J13" s="50"/>
    </row>
    <row r="14" spans="1:10" ht="34.950000000000003" customHeight="1" x14ac:dyDescent="0.3">
      <c r="A14" s="111" t="s">
        <v>217</v>
      </c>
      <c r="B14" s="112"/>
      <c r="C14" s="113"/>
      <c r="D14" s="109" t="s">
        <v>229</v>
      </c>
      <c r="E14" s="49"/>
      <c r="F14" s="49"/>
      <c r="G14" s="49"/>
      <c r="H14" s="49"/>
      <c r="I14" s="49"/>
      <c r="J14" s="50"/>
    </row>
    <row r="15" spans="1:10" ht="34.950000000000003" customHeight="1" x14ac:dyDescent="0.3">
      <c r="A15" s="111" t="s">
        <v>230</v>
      </c>
      <c r="B15" s="112"/>
      <c r="C15" s="113"/>
      <c r="D15" s="109" t="s">
        <v>231</v>
      </c>
      <c r="E15" s="49"/>
      <c r="F15" s="49"/>
      <c r="G15" s="49"/>
      <c r="H15" s="49"/>
      <c r="I15" s="49"/>
      <c r="J15" s="50"/>
    </row>
    <row r="16" spans="1:10" ht="34.950000000000003" customHeight="1" x14ac:dyDescent="0.3">
      <c r="A16" s="111" t="s">
        <v>221</v>
      </c>
      <c r="B16" s="112"/>
      <c r="C16" s="113"/>
      <c r="D16" s="109" t="s">
        <v>232</v>
      </c>
      <c r="E16" s="49"/>
      <c r="F16" s="49"/>
      <c r="G16" s="49"/>
      <c r="H16" s="49"/>
      <c r="I16" s="49"/>
      <c r="J16" s="50"/>
    </row>
    <row r="17" spans="1:10" ht="34.950000000000003" customHeight="1" x14ac:dyDescent="0.3">
      <c r="A17" s="111" t="s">
        <v>223</v>
      </c>
      <c r="B17" s="112"/>
      <c r="C17" s="113"/>
      <c r="D17" s="108" t="s">
        <v>233</v>
      </c>
      <c r="E17" s="49"/>
      <c r="F17" s="49"/>
      <c r="G17" s="49"/>
      <c r="H17" s="49"/>
      <c r="I17" s="49"/>
      <c r="J17" s="50"/>
    </row>
    <row r="18" spans="1:10" ht="34.950000000000003" customHeight="1" x14ac:dyDescent="0.3">
      <c r="A18" s="111" t="s">
        <v>234</v>
      </c>
      <c r="B18" s="112"/>
      <c r="C18" s="113"/>
      <c r="D18" s="106" t="s">
        <v>235</v>
      </c>
      <c r="E18" s="49"/>
      <c r="F18" s="49"/>
      <c r="G18" s="49"/>
      <c r="H18" s="49"/>
      <c r="I18" s="49"/>
      <c r="J18" s="50"/>
    </row>
    <row r="19" spans="1:10" ht="7.95" customHeight="1" x14ac:dyDescent="0.3"/>
    <row r="20" spans="1:10" ht="22.05" customHeight="1" x14ac:dyDescent="0.3">
      <c r="A20" s="67" t="s">
        <v>236</v>
      </c>
      <c r="B20" s="57"/>
      <c r="C20" s="57"/>
      <c r="D20" s="57"/>
      <c r="E20" s="57"/>
      <c r="F20" s="57"/>
      <c r="G20" s="57"/>
      <c r="H20" s="57"/>
      <c r="I20" s="57"/>
      <c r="J20" s="58"/>
    </row>
    <row r="21" spans="1:10" ht="34.950000000000003" customHeight="1" x14ac:dyDescent="0.3">
      <c r="A21" s="117" t="s">
        <v>237</v>
      </c>
      <c r="B21" s="44"/>
      <c r="C21" s="45"/>
      <c r="D21" s="118" t="s">
        <v>238</v>
      </c>
      <c r="E21" s="49"/>
      <c r="F21" s="49"/>
      <c r="G21" s="49"/>
      <c r="H21" s="49"/>
      <c r="I21" s="49"/>
      <c r="J21" s="50"/>
    </row>
    <row r="22" spans="1:10" ht="34.950000000000003" customHeight="1" x14ac:dyDescent="0.3">
      <c r="A22" s="117" t="s">
        <v>219</v>
      </c>
      <c r="B22" s="44"/>
      <c r="C22" s="45"/>
      <c r="D22" s="108" t="s">
        <v>239</v>
      </c>
      <c r="E22" s="49"/>
      <c r="F22" s="49"/>
      <c r="G22" s="49"/>
      <c r="H22" s="49"/>
      <c r="I22" s="49"/>
      <c r="J22" s="50"/>
    </row>
    <row r="23" spans="1:10" ht="34.950000000000003" customHeight="1" x14ac:dyDescent="0.3">
      <c r="A23" s="117" t="s">
        <v>223</v>
      </c>
      <c r="B23" s="44"/>
      <c r="C23" s="45"/>
      <c r="D23" s="108" t="s">
        <v>240</v>
      </c>
      <c r="E23" s="49"/>
      <c r="F23" s="49"/>
      <c r="G23" s="49"/>
      <c r="H23" s="49"/>
      <c r="I23" s="49"/>
      <c r="J23" s="50"/>
    </row>
    <row r="24" spans="1:10" ht="34.950000000000003" customHeight="1" x14ac:dyDescent="0.3">
      <c r="A24" s="117" t="s">
        <v>217</v>
      </c>
      <c r="B24" s="44"/>
      <c r="C24" s="45"/>
      <c r="D24" s="118" t="s">
        <v>241</v>
      </c>
      <c r="E24" s="49"/>
      <c r="F24" s="49"/>
      <c r="G24" s="49"/>
      <c r="H24" s="49"/>
      <c r="I24" s="49"/>
      <c r="J24" s="50"/>
    </row>
    <row r="25" spans="1:10" ht="7.95" customHeight="1" x14ac:dyDescent="0.3"/>
    <row r="26" spans="1:10" ht="22.05" customHeight="1" x14ac:dyDescent="0.3">
      <c r="A26" s="121" t="s">
        <v>242</v>
      </c>
      <c r="B26" s="57"/>
      <c r="C26" s="57"/>
      <c r="D26" s="57"/>
      <c r="E26" s="57"/>
      <c r="F26" s="57"/>
      <c r="G26" s="57"/>
      <c r="H26" s="57"/>
      <c r="I26" s="57"/>
      <c r="J26" s="58"/>
    </row>
    <row r="27" spans="1:10" ht="34.950000000000003" customHeight="1" x14ac:dyDescent="0.3">
      <c r="A27" s="114" t="s">
        <v>243</v>
      </c>
      <c r="B27" s="115"/>
      <c r="C27" s="116"/>
      <c r="D27" s="106" t="s">
        <v>244</v>
      </c>
      <c r="E27" s="49"/>
      <c r="F27" s="49"/>
      <c r="G27" s="49"/>
      <c r="H27" s="49"/>
      <c r="I27" s="49"/>
      <c r="J27" s="50"/>
    </row>
    <row r="28" spans="1:10" ht="34.950000000000003" customHeight="1" x14ac:dyDescent="0.3">
      <c r="A28" s="114" t="s">
        <v>245</v>
      </c>
      <c r="B28" s="115"/>
      <c r="C28" s="116"/>
      <c r="D28" s="106" t="s">
        <v>246</v>
      </c>
      <c r="E28" s="49"/>
      <c r="F28" s="49"/>
      <c r="G28" s="49"/>
      <c r="H28" s="49"/>
      <c r="I28" s="49"/>
      <c r="J28" s="50"/>
    </row>
    <row r="29" spans="1:10" ht="34.950000000000003" customHeight="1" x14ac:dyDescent="0.3">
      <c r="A29" s="114" t="s">
        <v>247</v>
      </c>
      <c r="B29" s="115"/>
      <c r="C29" s="116"/>
      <c r="D29" s="109" t="s">
        <v>248</v>
      </c>
      <c r="E29" s="49"/>
      <c r="F29" s="49"/>
      <c r="G29" s="49"/>
      <c r="H29" s="49"/>
      <c r="I29" s="49"/>
      <c r="J29" s="50"/>
    </row>
    <row r="30" spans="1:10" ht="34.950000000000003" customHeight="1" x14ac:dyDescent="0.3">
      <c r="A30" s="114" t="s">
        <v>249</v>
      </c>
      <c r="B30" s="115"/>
      <c r="C30" s="116"/>
      <c r="D30" s="106" t="s">
        <v>250</v>
      </c>
      <c r="E30" s="49"/>
      <c r="F30" s="49"/>
      <c r="G30" s="49"/>
      <c r="H30" s="49"/>
      <c r="I30" s="49"/>
      <c r="J30" s="50"/>
    </row>
    <row r="31" spans="1:10" ht="7.95" customHeight="1" x14ac:dyDescent="0.3"/>
    <row r="32" spans="1:10" ht="30" customHeight="1" x14ac:dyDescent="0.3">
      <c r="A32" s="80" t="s">
        <v>251</v>
      </c>
      <c r="B32" s="81"/>
      <c r="C32" s="81"/>
      <c r="D32" s="81"/>
      <c r="E32" s="81"/>
      <c r="F32" s="81"/>
      <c r="G32" s="81"/>
      <c r="H32" s="81"/>
      <c r="I32" s="81"/>
      <c r="J32" s="82"/>
    </row>
  </sheetData>
  <mergeCells count="48">
    <mergeCell ref="A30:C30"/>
    <mergeCell ref="A15:C15"/>
    <mergeCell ref="D13:J13"/>
    <mergeCell ref="A24:C24"/>
    <mergeCell ref="D27:J27"/>
    <mergeCell ref="D17:J17"/>
    <mergeCell ref="D16:J16"/>
    <mergeCell ref="A26:J26"/>
    <mergeCell ref="A16:C16"/>
    <mergeCell ref="A29:C29"/>
    <mergeCell ref="A4:C4"/>
    <mergeCell ref="A11:J11"/>
    <mergeCell ref="A28:C28"/>
    <mergeCell ref="A1:J1"/>
    <mergeCell ref="A13:C13"/>
    <mergeCell ref="D22:J22"/>
    <mergeCell ref="D21:J21"/>
    <mergeCell ref="D6:J6"/>
    <mergeCell ref="A9:C9"/>
    <mergeCell ref="A3:J3"/>
    <mergeCell ref="A6:C6"/>
    <mergeCell ref="D7:J7"/>
    <mergeCell ref="A7:C7"/>
    <mergeCell ref="D5:J5"/>
    <mergeCell ref="D23:J23"/>
    <mergeCell ref="D14:J14"/>
    <mergeCell ref="A5:C5"/>
    <mergeCell ref="A23:C23"/>
    <mergeCell ref="A8:C8"/>
    <mergeCell ref="A14:C14"/>
    <mergeCell ref="A22:C22"/>
    <mergeCell ref="A17:C17"/>
    <mergeCell ref="D28:J28"/>
    <mergeCell ref="D4:J4"/>
    <mergeCell ref="A32:J32"/>
    <mergeCell ref="D18:J18"/>
    <mergeCell ref="D9:J9"/>
    <mergeCell ref="D12:J12"/>
    <mergeCell ref="D8:J8"/>
    <mergeCell ref="A18:C18"/>
    <mergeCell ref="A27:C27"/>
    <mergeCell ref="A20:J20"/>
    <mergeCell ref="A21:C21"/>
    <mergeCell ref="D24:J24"/>
    <mergeCell ref="A12:C12"/>
    <mergeCell ref="D30:J30"/>
    <mergeCell ref="D15:J15"/>
    <mergeCell ref="D29:J2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 Calendrier Vaccinal</vt:lpstr>
      <vt:lpstr>🏠 Tableau de Bord</vt:lpstr>
      <vt:lpstr>🚨 Alertes du Jour</vt:lpstr>
      <vt:lpstr>📋 Référence Calendrier ONE</vt:lpstr>
      <vt:lpstr>📬 Contacts Parents</vt:lpstr>
      <vt:lpstr>🏥 Dossiers Médicaux Spéciaux</vt:lpstr>
      <vt:lpstr>💉 Vaccins &amp; Antécédents</vt:lpstr>
      <vt:lpstr>📖 Guide Protocoles Médicaux</vt: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outil vaccination crèche</dc:title>
  <dc:creator>koraibat saida</dc:creator>
  <cp:lastModifiedBy>Saida koraibat</cp:lastModifiedBy>
  <dcterms:created xsi:type="dcterms:W3CDTF">2026-04-30T10:09:45Z</dcterms:created>
  <dcterms:modified xsi:type="dcterms:W3CDTF">2026-04-30T17:09:07Z</dcterms:modified>
</cp:coreProperties>
</file>